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'DC42'!$A$1:$K$69</definedName>
    <definedName name="_xlnm.Print_Area" localSheetId="11">'DC48'!$A$1:$K$69</definedName>
    <definedName name="_xlnm.Print_Area" localSheetId="1">'EKU'!$A$1:$K$69</definedName>
    <definedName name="_xlnm.Print_Area" localSheetId="4">'GT421'!$A$1:$K$69</definedName>
    <definedName name="_xlnm.Print_Area" localSheetId="5">'GT422'!$A$1:$K$69</definedName>
    <definedName name="_xlnm.Print_Area" localSheetId="6">'GT423'!$A$1:$K$69</definedName>
    <definedName name="_xlnm.Print_Area" localSheetId="8">'GT481'!$A$1:$K$69</definedName>
    <definedName name="_xlnm.Print_Area" localSheetId="9">'GT484'!$A$1:$K$69</definedName>
    <definedName name="_xlnm.Print_Area" localSheetId="10">'GT485'!$A$1:$K$69</definedName>
    <definedName name="_xlnm.Print_Area" localSheetId="2">'JHB'!$A$1:$K$69</definedName>
    <definedName name="_xlnm.Print_Area" localSheetId="0">'Summary'!$A$1:$K$69</definedName>
    <definedName name="_xlnm.Print_Area" localSheetId="3">'TSH'!$A$1:$K$69</definedName>
  </definedNames>
  <calcPr fullCalcOnLoad="1"/>
</workbook>
</file>

<file path=xl/sharedStrings.xml><?xml version="1.0" encoding="utf-8"?>
<sst xmlns="http://schemas.openxmlformats.org/spreadsheetml/2006/main" count="1056" uniqueCount="97">
  <si>
    <t>Gauteng: City of Ekurhuleni(EKU)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</si>
  <si>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</si>
  <si>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</si>
  <si>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</si>
  <si>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</si>
  <si>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</si>
  <si>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</si>
  <si>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</si>
  <si>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</si>
  <si>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</si>
  <si>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</si>
  <si>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</si>
  <si>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</si>
  <si>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</si>
  <si>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</si>
  <si>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</si>
  <si>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</si>
  <si>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</si>
  <si>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</si>
  <si>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</si>
  <si>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</si>
  <si>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</si>
  <si>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</si>
  <si>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</si>
  <si>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</si>
  <si>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</si>
  <si>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</si>
  <si>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</si>
  <si>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</si>
  <si>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</si>
  <si>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</si>
  <si>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</si>
  <si>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</si>
  <si>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</si>
  <si>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</si>
  <si>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</si>
  <si>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</si>
  <si>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</si>
  <si>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</si>
  <si>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</si>
  <si>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</si>
  <si>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</si>
  <si>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</si>
  <si>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</si>
  <si>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</si>
  <si>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</si>
  <si>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</si>
  <si>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</si>
  <si>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</si>
  <si>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</si>
  <si>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</si>
  <si>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</si>
  <si>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</si>
  <si>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</si>
  <si>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</si>
  <si>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</si>
  <si>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</si>
  <si>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</si>
  <si>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</si>
  <si>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</si>
  <si>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</si>
  <si>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</si>
  <si>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</si>
  <si>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</si>
  <si>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</si>
  <si>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</si>
  <si>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</si>
  <si>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</si>
  <si>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</si>
  <si>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</si>
  <si>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</si>
  <si>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</si>
  <si>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</si>
  <si>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</si>
  <si>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</si>
  <si>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Gauteng: City of Johannesburg(JHB) - Table A1 Budget Summary for 4th Quarter ended 30 June 2019 (Figures Finalised as at 2019/11/08)</t>
  </si>
  <si>
    <t>Gauteng: City of Tshwane(TSH) - Table A1 Budget Summary for 4th Quarter ended 30 June 2019 (Figures Finalised as at 2019/11/08)</t>
  </si>
  <si>
    <t>Gauteng: Emfuleni(GT421) - Table A1 Budget Summary for 4th Quarter ended 30 June 2019 (Figures Finalised as at 2019/11/08)</t>
  </si>
  <si>
    <t>Gauteng: Midvaal(GT422) - Table A1 Budget Summary for 4th Quarter ended 30 June 2019 (Figures Finalised as at 2019/11/08)</t>
  </si>
  <si>
    <t>Gauteng: Lesedi(GT423) - Table A1 Budget Summary for 4th Quarter ended 30 June 2019 (Figures Finalised as at 2019/11/08)</t>
  </si>
  <si>
    <t>Gauteng: Sedibeng(DC42) - Table A1 Budget Summary for 4th Quarter ended 30 June 2019 (Figures Finalised as at 2019/11/08)</t>
  </si>
  <si>
    <t>Gauteng: Mogale City(GT481) - Table A1 Budget Summary for 4th Quarter ended 30 June 2019 (Figures Finalised as at 2019/11/08)</t>
  </si>
  <si>
    <t>Gauteng: Merafong City(GT484) - Table A1 Budget Summary for 4th Quarter ended 30 June 2019 (Figures Finalised as at 2019/11/08)</t>
  </si>
  <si>
    <t>Gauteng: Rand West City(GT485) - Table A1 Budget Summary for 4th Quarter ended 30 June 2019 (Figures Finalised as at 2019/11/08)</t>
  </si>
  <si>
    <t>Gauteng: West Rand(DC48)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</si>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</sst>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18993845806</v>
      </c>
      <c r="C5" s="6">
        <v>19683736229</v>
      </c>
      <c r="D5" s="23">
        <v>23616136852</v>
      </c>
      <c r="E5" s="24">
        <v>24820270016</v>
      </c>
      <c r="F5" s="6">
        <v>25805025838</v>
      </c>
      <c r="G5" s="25">
        <v>25805025838</v>
      </c>
      <c r="H5" s="26">
        <v>26760717392</v>
      </c>
      <c r="I5" s="24">
        <v>29279761652</v>
      </c>
      <c r="J5" s="6">
        <v>31045439150</v>
      </c>
      <c r="K5" s="25">
        <v>33016263507</v>
      </c>
    </row>
    <row r="6" spans="1:11" ht="12.75">
      <c r="A6" s="22" t="s">
        <v>19</v>
      </c>
      <c r="B6" s="6">
        <v>60785772542</v>
      </c>
      <c r="C6" s="6">
        <v>66602945558</v>
      </c>
      <c r="D6" s="23">
        <v>66951070737</v>
      </c>
      <c r="E6" s="24">
        <v>77538150715</v>
      </c>
      <c r="F6" s="6">
        <v>76722678303</v>
      </c>
      <c r="G6" s="25">
        <v>76722678303</v>
      </c>
      <c r="H6" s="26">
        <v>73102793624</v>
      </c>
      <c r="I6" s="24">
        <v>89127291485</v>
      </c>
      <c r="J6" s="6">
        <v>97363256206</v>
      </c>
      <c r="K6" s="25">
        <v>105470157128</v>
      </c>
    </row>
    <row r="7" spans="1:11" ht="12.75">
      <c r="A7" s="22" t="s">
        <v>20</v>
      </c>
      <c r="B7" s="6">
        <v>1369918916</v>
      </c>
      <c r="C7" s="6">
        <v>1189456196</v>
      </c>
      <c r="D7" s="23">
        <v>1421433412</v>
      </c>
      <c r="E7" s="24">
        <v>859905516</v>
      </c>
      <c r="F7" s="6">
        <v>1017985466</v>
      </c>
      <c r="G7" s="25">
        <v>1017985466</v>
      </c>
      <c r="H7" s="26">
        <v>1059784090</v>
      </c>
      <c r="I7" s="24">
        <v>986668217</v>
      </c>
      <c r="J7" s="6">
        <v>1040086039</v>
      </c>
      <c r="K7" s="25">
        <v>1095910893</v>
      </c>
    </row>
    <row r="8" spans="1:11" ht="12.75">
      <c r="A8" s="22" t="s">
        <v>21</v>
      </c>
      <c r="B8" s="6">
        <v>16005312508</v>
      </c>
      <c r="C8" s="6">
        <v>18018803254</v>
      </c>
      <c r="D8" s="23">
        <v>17100735271</v>
      </c>
      <c r="E8" s="24">
        <v>18093735270</v>
      </c>
      <c r="F8" s="6">
        <v>15353727525</v>
      </c>
      <c r="G8" s="25">
        <v>15353727525</v>
      </c>
      <c r="H8" s="26">
        <v>18014835048</v>
      </c>
      <c r="I8" s="24">
        <v>19109532132</v>
      </c>
      <c r="J8" s="6">
        <v>20755835121</v>
      </c>
      <c r="K8" s="25">
        <v>22876855400</v>
      </c>
    </row>
    <row r="9" spans="1:11" ht="12.75">
      <c r="A9" s="22" t="s">
        <v>22</v>
      </c>
      <c r="B9" s="6">
        <v>7807834406</v>
      </c>
      <c r="C9" s="6">
        <v>7800805675</v>
      </c>
      <c r="D9" s="23">
        <v>15335754000</v>
      </c>
      <c r="E9" s="24">
        <v>13014669700</v>
      </c>
      <c r="F9" s="6">
        <v>11857721843</v>
      </c>
      <c r="G9" s="25">
        <v>11857721843</v>
      </c>
      <c r="H9" s="26">
        <v>15613604316</v>
      </c>
      <c r="I9" s="24">
        <v>14083530505</v>
      </c>
      <c r="J9" s="6">
        <v>15017131113</v>
      </c>
      <c r="K9" s="25">
        <v>15999848329</v>
      </c>
    </row>
    <row r="10" spans="1:11" ht="20.25">
      <c r="A10" s="27" t="s">
        <v>86</v>
      </c>
      <c r="B10" s="28">
        <f>SUM(B5:B9)</f>
        <v>104962684178</v>
      </c>
      <c r="C10" s="29">
        <f aca="true" t="shared" si="0" ref="C10:K10">SUM(C5:C9)</f>
        <v>113295746912</v>
      </c>
      <c r="D10" s="30">
        <f t="shared" si="0"/>
        <v>124425130272</v>
      </c>
      <c r="E10" s="28">
        <f t="shared" si="0"/>
        <v>134326731217</v>
      </c>
      <c r="F10" s="29">
        <f t="shared" si="0"/>
        <v>130757138975</v>
      </c>
      <c r="G10" s="31">
        <f t="shared" si="0"/>
        <v>130757138975</v>
      </c>
      <c r="H10" s="32">
        <f t="shared" si="0"/>
        <v>134551734470</v>
      </c>
      <c r="I10" s="28">
        <f t="shared" si="0"/>
        <v>152586783991</v>
      </c>
      <c r="J10" s="29">
        <f t="shared" si="0"/>
        <v>165221747629</v>
      </c>
      <c r="K10" s="31">
        <f t="shared" si="0"/>
        <v>178459035257</v>
      </c>
    </row>
    <row r="11" spans="1:11" ht="12.75">
      <c r="A11" s="22" t="s">
        <v>23</v>
      </c>
      <c r="B11" s="6">
        <v>25438866446</v>
      </c>
      <c r="C11" s="6">
        <v>27753033857</v>
      </c>
      <c r="D11" s="23">
        <v>29763740757</v>
      </c>
      <c r="E11" s="24">
        <v>35381433810</v>
      </c>
      <c r="F11" s="6">
        <v>35072646450</v>
      </c>
      <c r="G11" s="25">
        <v>35072646450</v>
      </c>
      <c r="H11" s="26">
        <v>33489364089</v>
      </c>
      <c r="I11" s="24">
        <v>39142037169</v>
      </c>
      <c r="J11" s="6">
        <v>42370900498</v>
      </c>
      <c r="K11" s="25">
        <v>45342185347</v>
      </c>
    </row>
    <row r="12" spans="1:11" ht="12.75">
      <c r="A12" s="22" t="s">
        <v>24</v>
      </c>
      <c r="B12" s="6">
        <v>486695737</v>
      </c>
      <c r="C12" s="6">
        <v>539156786</v>
      </c>
      <c r="D12" s="23">
        <v>545353386</v>
      </c>
      <c r="E12" s="24">
        <v>653890820</v>
      </c>
      <c r="F12" s="6">
        <v>648561572</v>
      </c>
      <c r="G12" s="25">
        <v>648561572</v>
      </c>
      <c r="H12" s="26">
        <v>612148229</v>
      </c>
      <c r="I12" s="24">
        <v>665838888</v>
      </c>
      <c r="J12" s="6">
        <v>708480614</v>
      </c>
      <c r="K12" s="25">
        <v>755526713</v>
      </c>
    </row>
    <row r="13" spans="1:11" ht="12.75">
      <c r="A13" s="22" t="s">
        <v>87</v>
      </c>
      <c r="B13" s="6">
        <v>7388648165</v>
      </c>
      <c r="C13" s="6">
        <v>7905833748</v>
      </c>
      <c r="D13" s="23">
        <v>10355114365</v>
      </c>
      <c r="E13" s="24">
        <v>9583545528</v>
      </c>
      <c r="F13" s="6">
        <v>9330067324</v>
      </c>
      <c r="G13" s="25">
        <v>9330067324</v>
      </c>
      <c r="H13" s="26">
        <v>7476899896</v>
      </c>
      <c r="I13" s="24">
        <v>9843691657</v>
      </c>
      <c r="J13" s="6">
        <v>10324579928</v>
      </c>
      <c r="K13" s="25">
        <v>11071824186</v>
      </c>
    </row>
    <row r="14" spans="1:11" ht="12.75">
      <c r="A14" s="22" t="s">
        <v>25</v>
      </c>
      <c r="B14" s="6">
        <v>4013811957</v>
      </c>
      <c r="C14" s="6">
        <v>4909650059</v>
      </c>
      <c r="D14" s="23">
        <v>6969548945</v>
      </c>
      <c r="E14" s="24">
        <v>4799351521</v>
      </c>
      <c r="F14" s="6">
        <v>4785161133</v>
      </c>
      <c r="G14" s="25">
        <v>4785161133</v>
      </c>
      <c r="H14" s="26">
        <v>4617597387</v>
      </c>
      <c r="I14" s="24">
        <v>5581814584</v>
      </c>
      <c r="J14" s="6">
        <v>6154274016</v>
      </c>
      <c r="K14" s="25">
        <v>6911436730</v>
      </c>
    </row>
    <row r="15" spans="1:11" ht="12.75">
      <c r="A15" s="22" t="s">
        <v>26</v>
      </c>
      <c r="B15" s="6">
        <v>41389336351</v>
      </c>
      <c r="C15" s="6">
        <v>45733903521</v>
      </c>
      <c r="D15" s="23">
        <v>46003967747</v>
      </c>
      <c r="E15" s="24">
        <v>51157138781</v>
      </c>
      <c r="F15" s="6">
        <v>51461434126</v>
      </c>
      <c r="G15" s="25">
        <v>51461434126</v>
      </c>
      <c r="H15" s="26">
        <v>49202644588</v>
      </c>
      <c r="I15" s="24">
        <v>56990276625</v>
      </c>
      <c r="J15" s="6">
        <v>62283405067</v>
      </c>
      <c r="K15" s="25">
        <v>67441478043</v>
      </c>
    </row>
    <row r="16" spans="1:11" ht="12.75">
      <c r="A16" s="22" t="s">
        <v>21</v>
      </c>
      <c r="B16" s="6">
        <v>1709485672</v>
      </c>
      <c r="C16" s="6">
        <v>1789510891</v>
      </c>
      <c r="D16" s="23">
        <v>1612807026</v>
      </c>
      <c r="E16" s="24">
        <v>1408600589</v>
      </c>
      <c r="F16" s="6">
        <v>1508271895</v>
      </c>
      <c r="G16" s="25">
        <v>1508271895</v>
      </c>
      <c r="H16" s="26">
        <v>1646713203</v>
      </c>
      <c r="I16" s="24">
        <v>1228183416</v>
      </c>
      <c r="J16" s="6">
        <v>1456431445</v>
      </c>
      <c r="K16" s="25">
        <v>1406384910</v>
      </c>
    </row>
    <row r="17" spans="1:11" ht="12.75">
      <c r="A17" s="22" t="s">
        <v>27</v>
      </c>
      <c r="B17" s="6">
        <v>26432699225</v>
      </c>
      <c r="C17" s="6">
        <v>27858079979</v>
      </c>
      <c r="D17" s="23">
        <v>30625902454</v>
      </c>
      <c r="E17" s="24">
        <v>29909573159</v>
      </c>
      <c r="F17" s="6">
        <v>31703261533</v>
      </c>
      <c r="G17" s="25">
        <v>31703261533</v>
      </c>
      <c r="H17" s="26">
        <v>34392605389</v>
      </c>
      <c r="I17" s="24">
        <v>32787456527</v>
      </c>
      <c r="J17" s="6">
        <v>35022637114</v>
      </c>
      <c r="K17" s="25">
        <v>36549274823</v>
      </c>
    </row>
    <row r="18" spans="1:11" ht="12.75">
      <c r="A18" s="33" t="s">
        <v>28</v>
      </c>
      <c r="B18" s="34">
        <f>SUM(B11:B17)</f>
        <v>106859543553</v>
      </c>
      <c r="C18" s="35">
        <f aca="true" t="shared" si="1" ref="C18:K18">SUM(C11:C17)</f>
        <v>116489168841</v>
      </c>
      <c r="D18" s="36">
        <f t="shared" si="1"/>
        <v>125876434680</v>
      </c>
      <c r="E18" s="34">
        <f t="shared" si="1"/>
        <v>132893534208</v>
      </c>
      <c r="F18" s="35">
        <f t="shared" si="1"/>
        <v>134509404033</v>
      </c>
      <c r="G18" s="37">
        <f t="shared" si="1"/>
        <v>134509404033</v>
      </c>
      <c r="H18" s="38">
        <f t="shared" si="1"/>
        <v>131437972781</v>
      </c>
      <c r="I18" s="34">
        <f t="shared" si="1"/>
        <v>146239298866</v>
      </c>
      <c r="J18" s="35">
        <f t="shared" si="1"/>
        <v>158320708682</v>
      </c>
      <c r="K18" s="37">
        <f t="shared" si="1"/>
        <v>169478110752</v>
      </c>
    </row>
    <row r="19" spans="1:11" ht="12.75">
      <c r="A19" s="33" t="s">
        <v>29</v>
      </c>
      <c r="B19" s="39">
        <f>+B10-B18</f>
        <v>-1896859375</v>
      </c>
      <c r="C19" s="40">
        <f aca="true" t="shared" si="2" ref="C19:K19">+C10-C18</f>
        <v>-3193421929</v>
      </c>
      <c r="D19" s="41">
        <f t="shared" si="2"/>
        <v>-1451304408</v>
      </c>
      <c r="E19" s="39">
        <f t="shared" si="2"/>
        <v>1433197009</v>
      </c>
      <c r="F19" s="40">
        <f t="shared" si="2"/>
        <v>-3752265058</v>
      </c>
      <c r="G19" s="42">
        <f t="shared" si="2"/>
        <v>-3752265058</v>
      </c>
      <c r="H19" s="43">
        <f t="shared" si="2"/>
        <v>3113761689</v>
      </c>
      <c r="I19" s="39">
        <f t="shared" si="2"/>
        <v>6347485125</v>
      </c>
      <c r="J19" s="40">
        <f t="shared" si="2"/>
        <v>6901038947</v>
      </c>
      <c r="K19" s="42">
        <f t="shared" si="2"/>
        <v>8980924505</v>
      </c>
    </row>
    <row r="20" spans="1:11" ht="20.25">
      <c r="A20" s="44" t="s">
        <v>30</v>
      </c>
      <c r="B20" s="45">
        <v>8317769250</v>
      </c>
      <c r="C20" s="46">
        <v>7812459662</v>
      </c>
      <c r="D20" s="47">
        <v>4611584292</v>
      </c>
      <c r="E20" s="45">
        <v>7987848965</v>
      </c>
      <c r="F20" s="46">
        <v>8122913392</v>
      </c>
      <c r="G20" s="48">
        <v>8122913392</v>
      </c>
      <c r="H20" s="49">
        <v>6498685521</v>
      </c>
      <c r="I20" s="45">
        <v>8550784242</v>
      </c>
      <c r="J20" s="46">
        <v>8457068199</v>
      </c>
      <c r="K20" s="48">
        <v>8893819028</v>
      </c>
    </row>
    <row r="21" spans="1:11" ht="12.75">
      <c r="A21" s="22" t="s">
        <v>88</v>
      </c>
      <c r="B21" s="50">
        <v>0</v>
      </c>
      <c r="C21" s="51">
        <v>0</v>
      </c>
      <c r="D21" s="52">
        <v>2416861109</v>
      </c>
      <c r="E21" s="50">
        <v>581802000</v>
      </c>
      <c r="F21" s="51">
        <v>559100316</v>
      </c>
      <c r="G21" s="53">
        <v>559100316</v>
      </c>
      <c r="H21" s="54">
        <v>453334880</v>
      </c>
      <c r="I21" s="50">
        <v>808665150</v>
      </c>
      <c r="J21" s="51">
        <v>959730934</v>
      </c>
      <c r="K21" s="53">
        <v>905293610</v>
      </c>
    </row>
    <row r="22" spans="1:11" ht="12.75">
      <c r="A22" s="55" t="s">
        <v>89</v>
      </c>
      <c r="B22" s="56">
        <f>SUM(B19:B21)</f>
        <v>6420909875</v>
      </c>
      <c r="C22" s="57">
        <f aca="true" t="shared" si="3" ref="C22:K22">SUM(C19:C21)</f>
        <v>4619037733</v>
      </c>
      <c r="D22" s="58">
        <f t="shared" si="3"/>
        <v>5577140993</v>
      </c>
      <c r="E22" s="56">
        <f t="shared" si="3"/>
        <v>10002847974</v>
      </c>
      <c r="F22" s="57">
        <f t="shared" si="3"/>
        <v>4929748650</v>
      </c>
      <c r="G22" s="59">
        <f t="shared" si="3"/>
        <v>4929748650</v>
      </c>
      <c r="H22" s="60">
        <f t="shared" si="3"/>
        <v>10065782090</v>
      </c>
      <c r="I22" s="56">
        <f t="shared" si="3"/>
        <v>15706934517</v>
      </c>
      <c r="J22" s="57">
        <f t="shared" si="3"/>
        <v>16317838080</v>
      </c>
      <c r="K22" s="59">
        <f t="shared" si="3"/>
        <v>18780037143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6420909875</v>
      </c>
      <c r="C24" s="40">
        <f aca="true" t="shared" si="4" ref="C24:K24">SUM(C22:C23)</f>
        <v>4619037733</v>
      </c>
      <c r="D24" s="41">
        <f t="shared" si="4"/>
        <v>5577140993</v>
      </c>
      <c r="E24" s="39">
        <f t="shared" si="4"/>
        <v>10002847974</v>
      </c>
      <c r="F24" s="40">
        <f t="shared" si="4"/>
        <v>4929748650</v>
      </c>
      <c r="G24" s="42">
        <f t="shared" si="4"/>
        <v>4929748650</v>
      </c>
      <c r="H24" s="43">
        <f t="shared" si="4"/>
        <v>10065782090</v>
      </c>
      <c r="I24" s="39">
        <f t="shared" si="4"/>
        <v>15706934517</v>
      </c>
      <c r="J24" s="40">
        <f t="shared" si="4"/>
        <v>16317838080</v>
      </c>
      <c r="K24" s="42">
        <f t="shared" si="4"/>
        <v>18780037143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17877622403</v>
      </c>
      <c r="C27" s="7">
        <v>16533375035</v>
      </c>
      <c r="D27" s="69">
        <v>53294197169</v>
      </c>
      <c r="E27" s="70">
        <v>24414591949</v>
      </c>
      <c r="F27" s="7">
        <v>23674863991</v>
      </c>
      <c r="G27" s="71">
        <v>23674863991</v>
      </c>
      <c r="H27" s="72">
        <v>-15979905381</v>
      </c>
      <c r="I27" s="70">
        <v>25393630657</v>
      </c>
      <c r="J27" s="7">
        <v>26115739514</v>
      </c>
      <c r="K27" s="71">
        <v>26520692459</v>
      </c>
    </row>
    <row r="28" spans="1:11" ht="12.75">
      <c r="A28" s="73" t="s">
        <v>34</v>
      </c>
      <c r="B28" s="6">
        <v>8422933442</v>
      </c>
      <c r="C28" s="6">
        <v>7584939242</v>
      </c>
      <c r="D28" s="23">
        <v>4209662596</v>
      </c>
      <c r="E28" s="24">
        <v>8809122172</v>
      </c>
      <c r="F28" s="6">
        <v>8928689411</v>
      </c>
      <c r="G28" s="25">
        <v>8928689411</v>
      </c>
      <c r="H28" s="26">
        <v>2420206800</v>
      </c>
      <c r="I28" s="24">
        <v>7803363186</v>
      </c>
      <c r="J28" s="6">
        <v>7374585679</v>
      </c>
      <c r="K28" s="25">
        <v>7553642725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4588612788</v>
      </c>
      <c r="C30" s="6">
        <v>4093650263</v>
      </c>
      <c r="D30" s="23">
        <v>2927923474</v>
      </c>
      <c r="E30" s="24">
        <v>7902319739</v>
      </c>
      <c r="F30" s="6">
        <v>7062342579</v>
      </c>
      <c r="G30" s="25">
        <v>7062342579</v>
      </c>
      <c r="H30" s="26">
        <v>2998985039</v>
      </c>
      <c r="I30" s="24">
        <v>8664738312</v>
      </c>
      <c r="J30" s="6">
        <v>8427090152</v>
      </c>
      <c r="K30" s="25">
        <v>8323418006</v>
      </c>
    </row>
    <row r="31" spans="1:11" ht="12.75">
      <c r="A31" s="22" t="s">
        <v>36</v>
      </c>
      <c r="B31" s="6">
        <v>4866076183</v>
      </c>
      <c r="C31" s="6">
        <v>4854785605</v>
      </c>
      <c r="D31" s="23">
        <v>3350128410</v>
      </c>
      <c r="E31" s="24">
        <v>3323025610</v>
      </c>
      <c r="F31" s="6">
        <v>3444852598</v>
      </c>
      <c r="G31" s="25">
        <v>3444852598</v>
      </c>
      <c r="H31" s="26">
        <v>1017674562</v>
      </c>
      <c r="I31" s="24">
        <v>3670900339</v>
      </c>
      <c r="J31" s="6">
        <v>4855705271</v>
      </c>
      <c r="K31" s="25">
        <v>4801920661</v>
      </c>
    </row>
    <row r="32" spans="1:11" ht="12.75">
      <c r="A32" s="33" t="s">
        <v>37</v>
      </c>
      <c r="B32" s="7">
        <f>SUM(B28:B31)</f>
        <v>17877622413</v>
      </c>
      <c r="C32" s="7">
        <f aca="true" t="shared" si="5" ref="C32:K32">SUM(C28:C31)</f>
        <v>16533375110</v>
      </c>
      <c r="D32" s="69">
        <f t="shared" si="5"/>
        <v>10487714480</v>
      </c>
      <c r="E32" s="70">
        <f t="shared" si="5"/>
        <v>20034467521</v>
      </c>
      <c r="F32" s="7">
        <f t="shared" si="5"/>
        <v>19435884588</v>
      </c>
      <c r="G32" s="71">
        <f t="shared" si="5"/>
        <v>19435884588</v>
      </c>
      <c r="H32" s="72">
        <f t="shared" si="5"/>
        <v>6436866401</v>
      </c>
      <c r="I32" s="70">
        <f t="shared" si="5"/>
        <v>20139001837</v>
      </c>
      <c r="J32" s="7">
        <f t="shared" si="5"/>
        <v>20657381102</v>
      </c>
      <c r="K32" s="71">
        <f t="shared" si="5"/>
        <v>20678981392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35889843526</v>
      </c>
      <c r="C35" s="6">
        <v>36099095965</v>
      </c>
      <c r="D35" s="23">
        <v>69720339231</v>
      </c>
      <c r="E35" s="24">
        <v>39666929899</v>
      </c>
      <c r="F35" s="6">
        <v>18652628785</v>
      </c>
      <c r="G35" s="25">
        <v>18652628785</v>
      </c>
      <c r="H35" s="26">
        <v>35435753146</v>
      </c>
      <c r="I35" s="24">
        <v>34453611046</v>
      </c>
      <c r="J35" s="6">
        <v>37708799392</v>
      </c>
      <c r="K35" s="25">
        <v>47000590061</v>
      </c>
    </row>
    <row r="36" spans="1:11" ht="12.75">
      <c r="A36" s="22" t="s">
        <v>40</v>
      </c>
      <c r="B36" s="6">
        <v>179023170772</v>
      </c>
      <c r="C36" s="6">
        <v>190849521879</v>
      </c>
      <c r="D36" s="23">
        <v>174751152096</v>
      </c>
      <c r="E36" s="24">
        <v>163771342846</v>
      </c>
      <c r="F36" s="6">
        <v>91783781103</v>
      </c>
      <c r="G36" s="25">
        <v>91783781103</v>
      </c>
      <c r="H36" s="26">
        <v>80392778754</v>
      </c>
      <c r="I36" s="24">
        <v>173376504844</v>
      </c>
      <c r="J36" s="6">
        <v>181813351419</v>
      </c>
      <c r="K36" s="25">
        <v>187396877286</v>
      </c>
    </row>
    <row r="37" spans="1:11" ht="12.75">
      <c r="A37" s="22" t="s">
        <v>41</v>
      </c>
      <c r="B37" s="6">
        <v>35609595239</v>
      </c>
      <c r="C37" s="6">
        <v>41271896236</v>
      </c>
      <c r="D37" s="23">
        <v>64433789062</v>
      </c>
      <c r="E37" s="24">
        <v>36774266719</v>
      </c>
      <c r="F37" s="6">
        <v>17979040545</v>
      </c>
      <c r="G37" s="25">
        <v>17979040545</v>
      </c>
      <c r="H37" s="26">
        <v>26930192894</v>
      </c>
      <c r="I37" s="24">
        <v>34223569756</v>
      </c>
      <c r="J37" s="6">
        <v>34642309861</v>
      </c>
      <c r="K37" s="25">
        <v>38414157602</v>
      </c>
    </row>
    <row r="38" spans="1:11" ht="12.75">
      <c r="A38" s="22" t="s">
        <v>42</v>
      </c>
      <c r="B38" s="6">
        <v>49117798648</v>
      </c>
      <c r="C38" s="6">
        <v>48776246105</v>
      </c>
      <c r="D38" s="23">
        <v>46148553052</v>
      </c>
      <c r="E38" s="24">
        <v>45037482175</v>
      </c>
      <c r="F38" s="6">
        <v>15960492103</v>
      </c>
      <c r="G38" s="25">
        <v>15960492103</v>
      </c>
      <c r="H38" s="26">
        <v>16835061170</v>
      </c>
      <c r="I38" s="24">
        <v>44438165945</v>
      </c>
      <c r="J38" s="6">
        <v>49819436020</v>
      </c>
      <c r="K38" s="25">
        <v>52788775039</v>
      </c>
    </row>
    <row r="39" spans="1:11" ht="12.75">
      <c r="A39" s="22" t="s">
        <v>43</v>
      </c>
      <c r="B39" s="6">
        <v>130185620411</v>
      </c>
      <c r="C39" s="6">
        <v>136900475503</v>
      </c>
      <c r="D39" s="23">
        <v>128720918167</v>
      </c>
      <c r="E39" s="24">
        <v>111930973462</v>
      </c>
      <c r="F39" s="6">
        <v>74110734852</v>
      </c>
      <c r="G39" s="25">
        <v>74110734852</v>
      </c>
      <c r="H39" s="26">
        <v>64165561276</v>
      </c>
      <c r="I39" s="24">
        <v>116314115410</v>
      </c>
      <c r="J39" s="6">
        <v>121767022857</v>
      </c>
      <c r="K39" s="25">
        <v>127475511690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16291205179</v>
      </c>
      <c r="C42" s="6">
        <v>11866117045</v>
      </c>
      <c r="D42" s="23">
        <v>-102747505154</v>
      </c>
      <c r="E42" s="24">
        <v>-96146970327</v>
      </c>
      <c r="F42" s="6">
        <v>-96983472543</v>
      </c>
      <c r="G42" s="25">
        <v>-96983472543</v>
      </c>
      <c r="H42" s="26">
        <v>-93642492566</v>
      </c>
      <c r="I42" s="24">
        <v>-28025969815</v>
      </c>
      <c r="J42" s="6">
        <v>-31352645697</v>
      </c>
      <c r="K42" s="25">
        <v>-33744659418</v>
      </c>
    </row>
    <row r="43" spans="1:11" ht="12.75">
      <c r="A43" s="22" t="s">
        <v>46</v>
      </c>
      <c r="B43" s="6">
        <v>-18506655177</v>
      </c>
      <c r="C43" s="6">
        <v>-16470185858</v>
      </c>
      <c r="D43" s="23">
        <v>-3127624112</v>
      </c>
      <c r="E43" s="24">
        <v>-7572975669</v>
      </c>
      <c r="F43" s="6">
        <v>2849690771</v>
      </c>
      <c r="G43" s="25">
        <v>2849690771</v>
      </c>
      <c r="H43" s="26">
        <v>972432457</v>
      </c>
      <c r="I43" s="24">
        <v>-10151934291</v>
      </c>
      <c r="J43" s="6">
        <v>-8922534118</v>
      </c>
      <c r="K43" s="25">
        <v>-7099381678</v>
      </c>
    </row>
    <row r="44" spans="1:11" ht="12.75">
      <c r="A44" s="22" t="s">
        <v>47</v>
      </c>
      <c r="B44" s="6">
        <v>2627964542</v>
      </c>
      <c r="C44" s="6">
        <v>2063268883</v>
      </c>
      <c r="D44" s="23">
        <v>-5877476061</v>
      </c>
      <c r="E44" s="24">
        <v>-1863530045</v>
      </c>
      <c r="F44" s="6">
        <v>-74002963</v>
      </c>
      <c r="G44" s="25">
        <v>-74002963</v>
      </c>
      <c r="H44" s="26">
        <v>897202497</v>
      </c>
      <c r="I44" s="24">
        <v>1207860913</v>
      </c>
      <c r="J44" s="6">
        <v>1758991093</v>
      </c>
      <c r="K44" s="25">
        <v>-666555042</v>
      </c>
    </row>
    <row r="45" spans="1:11" ht="12.75">
      <c r="A45" s="33" t="s">
        <v>48</v>
      </c>
      <c r="B45" s="7">
        <v>14228996078</v>
      </c>
      <c r="C45" s="7">
        <v>11769228074</v>
      </c>
      <c r="D45" s="69">
        <v>-104012960680</v>
      </c>
      <c r="E45" s="70">
        <v>-84964610679</v>
      </c>
      <c r="F45" s="7">
        <v>-80256158247</v>
      </c>
      <c r="G45" s="71">
        <v>-80256158247</v>
      </c>
      <c r="H45" s="72">
        <v>-89301203004</v>
      </c>
      <c r="I45" s="70">
        <v>-74940500553</v>
      </c>
      <c r="J45" s="7">
        <v>-77569318320</v>
      </c>
      <c r="K45" s="71">
        <v>-80948193499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19394596658</v>
      </c>
      <c r="C48" s="6">
        <v>15717044633</v>
      </c>
      <c r="D48" s="23">
        <v>12899422638</v>
      </c>
      <c r="E48" s="24">
        <v>14474847547</v>
      </c>
      <c r="F48" s="6">
        <v>5737540390</v>
      </c>
      <c r="G48" s="25">
        <v>5737540390</v>
      </c>
      <c r="H48" s="26">
        <v>11484006046</v>
      </c>
      <c r="I48" s="24">
        <v>25371204866</v>
      </c>
      <c r="J48" s="6">
        <v>30521720307</v>
      </c>
      <c r="K48" s="25">
        <v>36474380228</v>
      </c>
    </row>
    <row r="49" spans="1:11" ht="12.75">
      <c r="A49" s="22" t="s">
        <v>51</v>
      </c>
      <c r="B49" s="6">
        <f>+B75</f>
        <v>13508840201.63271</v>
      </c>
      <c r="C49" s="6">
        <f aca="true" t="shared" si="6" ref="C49:K49">+C75</f>
        <v>13838047850.129143</v>
      </c>
      <c r="D49" s="23">
        <f t="shared" si="6"/>
        <v>54628697575.80574</v>
      </c>
      <c r="E49" s="24">
        <f t="shared" si="6"/>
        <v>33546677297.873882</v>
      </c>
      <c r="F49" s="6">
        <f t="shared" si="6"/>
        <v>17652115942.770645</v>
      </c>
      <c r="G49" s="25">
        <f t="shared" si="6"/>
        <v>17652115942.770645</v>
      </c>
      <c r="H49" s="26">
        <f t="shared" si="6"/>
        <v>23751849242.983696</v>
      </c>
      <c r="I49" s="24">
        <f t="shared" si="6"/>
        <v>26696848883.83757</v>
      </c>
      <c r="J49" s="6">
        <f t="shared" si="6"/>
        <v>28966669818.008137</v>
      </c>
      <c r="K49" s="25">
        <f t="shared" si="6"/>
        <v>29484214070.108253</v>
      </c>
    </row>
    <row r="50" spans="1:11" ht="12.75">
      <c r="A50" s="33" t="s">
        <v>52</v>
      </c>
      <c r="B50" s="7">
        <f>+B48-B49</f>
        <v>5885756456.3672905</v>
      </c>
      <c r="C50" s="7">
        <f aca="true" t="shared" si="7" ref="C50:K50">+C48-C49</f>
        <v>1878996782.8708572</v>
      </c>
      <c r="D50" s="69">
        <f t="shared" si="7"/>
        <v>-41729274937.80574</v>
      </c>
      <c r="E50" s="70">
        <f t="shared" si="7"/>
        <v>-19071829750.873882</v>
      </c>
      <c r="F50" s="7">
        <f t="shared" si="7"/>
        <v>-11914575552.770645</v>
      </c>
      <c r="G50" s="71">
        <f t="shared" si="7"/>
        <v>-11914575552.770645</v>
      </c>
      <c r="H50" s="72">
        <f t="shared" si="7"/>
        <v>-12267843196.983696</v>
      </c>
      <c r="I50" s="70">
        <f t="shared" si="7"/>
        <v>-1325644017.8375702</v>
      </c>
      <c r="J50" s="7">
        <f t="shared" si="7"/>
        <v>1555050488.9918633</v>
      </c>
      <c r="K50" s="71">
        <f t="shared" si="7"/>
        <v>6990166157.8917465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169552042706</v>
      </c>
      <c r="C53" s="6">
        <v>179868484667</v>
      </c>
      <c r="D53" s="23">
        <v>150071632082</v>
      </c>
      <c r="E53" s="24">
        <v>154492059993</v>
      </c>
      <c r="F53" s="6">
        <v>86716538905</v>
      </c>
      <c r="G53" s="25">
        <v>86716538905</v>
      </c>
      <c r="H53" s="26">
        <v>73215253023</v>
      </c>
      <c r="I53" s="24">
        <v>163358378636</v>
      </c>
      <c r="J53" s="6">
        <v>170682942630</v>
      </c>
      <c r="K53" s="25">
        <v>176942266208</v>
      </c>
    </row>
    <row r="54" spans="1:11" ht="12.75">
      <c r="A54" s="22" t="s">
        <v>55</v>
      </c>
      <c r="B54" s="6">
        <v>7388648165</v>
      </c>
      <c r="C54" s="6">
        <v>7905833748</v>
      </c>
      <c r="D54" s="23">
        <v>0</v>
      </c>
      <c r="E54" s="24">
        <v>9583545528</v>
      </c>
      <c r="F54" s="6">
        <v>9330067324</v>
      </c>
      <c r="G54" s="25">
        <v>9330067324</v>
      </c>
      <c r="H54" s="26">
        <v>7464267013</v>
      </c>
      <c r="I54" s="24">
        <v>9843691657</v>
      </c>
      <c r="J54" s="6">
        <v>10324579928</v>
      </c>
      <c r="K54" s="25">
        <v>11071824186</v>
      </c>
    </row>
    <row r="55" spans="1:11" ht="12.75">
      <c r="A55" s="22" t="s">
        <v>56</v>
      </c>
      <c r="B55" s="6">
        <v>8074301029</v>
      </c>
      <c r="C55" s="6">
        <v>7421749815</v>
      </c>
      <c r="D55" s="23">
        <v>7999319775</v>
      </c>
      <c r="E55" s="24">
        <v>15351122069</v>
      </c>
      <c r="F55" s="6">
        <v>15603567044</v>
      </c>
      <c r="G55" s="25">
        <v>15603567044</v>
      </c>
      <c r="H55" s="26">
        <v>-15444114409</v>
      </c>
      <c r="I55" s="24">
        <v>16348518762</v>
      </c>
      <c r="J55" s="6">
        <v>17017427483</v>
      </c>
      <c r="K55" s="25">
        <v>17469470551</v>
      </c>
    </row>
    <row r="56" spans="1:11" ht="12.75">
      <c r="A56" s="22" t="s">
        <v>57</v>
      </c>
      <c r="B56" s="6">
        <v>5203271038</v>
      </c>
      <c r="C56" s="6">
        <v>6697880793</v>
      </c>
      <c r="D56" s="23">
        <v>4159816376</v>
      </c>
      <c r="E56" s="24">
        <v>9923150009</v>
      </c>
      <c r="F56" s="6">
        <v>6741846114</v>
      </c>
      <c r="G56" s="25">
        <v>6741846114</v>
      </c>
      <c r="H56" s="26">
        <v>4682536189</v>
      </c>
      <c r="I56" s="24">
        <v>9517684124</v>
      </c>
      <c r="J56" s="6">
        <v>10795343985</v>
      </c>
      <c r="K56" s="25">
        <v>11487392509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7139160871</v>
      </c>
      <c r="C59" s="6">
        <v>8543485574</v>
      </c>
      <c r="D59" s="23">
        <v>8444131441</v>
      </c>
      <c r="E59" s="24">
        <v>9058879685</v>
      </c>
      <c r="F59" s="6">
        <v>9548509313</v>
      </c>
      <c r="G59" s="25">
        <v>9548509313</v>
      </c>
      <c r="H59" s="26">
        <v>9579186051</v>
      </c>
      <c r="I59" s="24">
        <v>10140686794</v>
      </c>
      <c r="J59" s="6">
        <v>10927603783</v>
      </c>
      <c r="K59" s="25">
        <v>11796931476</v>
      </c>
    </row>
    <row r="60" spans="1:11" ht="12.75">
      <c r="A60" s="90" t="s">
        <v>60</v>
      </c>
      <c r="B60" s="6">
        <v>5364315458</v>
      </c>
      <c r="C60" s="6">
        <v>5505159820</v>
      </c>
      <c r="D60" s="23">
        <v>7494301046</v>
      </c>
      <c r="E60" s="24">
        <v>7687204539</v>
      </c>
      <c r="F60" s="6">
        <v>7730474085</v>
      </c>
      <c r="G60" s="25">
        <v>7730474085</v>
      </c>
      <c r="H60" s="26">
        <v>7935054440</v>
      </c>
      <c r="I60" s="24">
        <v>9025071142</v>
      </c>
      <c r="J60" s="6">
        <v>9690130909</v>
      </c>
      <c r="K60" s="25">
        <v>10521087936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30146</v>
      </c>
      <c r="C62" s="98">
        <v>55109</v>
      </c>
      <c r="D62" s="99">
        <v>52322</v>
      </c>
      <c r="E62" s="97">
        <v>47075</v>
      </c>
      <c r="F62" s="98">
        <v>47148</v>
      </c>
      <c r="G62" s="99">
        <v>47148</v>
      </c>
      <c r="H62" s="100">
        <v>47148</v>
      </c>
      <c r="I62" s="97">
        <v>36311</v>
      </c>
      <c r="J62" s="98">
        <v>23558</v>
      </c>
      <c r="K62" s="99">
        <v>23728</v>
      </c>
    </row>
    <row r="63" spans="1:11" ht="12.75">
      <c r="A63" s="96" t="s">
        <v>63</v>
      </c>
      <c r="B63" s="97">
        <v>65489</v>
      </c>
      <c r="C63" s="98">
        <v>50582</v>
      </c>
      <c r="D63" s="99">
        <v>49213</v>
      </c>
      <c r="E63" s="97">
        <v>47890</v>
      </c>
      <c r="F63" s="98">
        <v>47915</v>
      </c>
      <c r="G63" s="99">
        <v>47915</v>
      </c>
      <c r="H63" s="100">
        <v>47915</v>
      </c>
      <c r="I63" s="97">
        <v>45590</v>
      </c>
      <c r="J63" s="98">
        <v>43165</v>
      </c>
      <c r="K63" s="99">
        <v>42052</v>
      </c>
    </row>
    <row r="64" spans="1:11" ht="12.75">
      <c r="A64" s="96" t="s">
        <v>64</v>
      </c>
      <c r="B64" s="97">
        <v>122617</v>
      </c>
      <c r="C64" s="98">
        <v>132412</v>
      </c>
      <c r="D64" s="99">
        <v>132035</v>
      </c>
      <c r="E64" s="97">
        <v>106508</v>
      </c>
      <c r="F64" s="98">
        <v>106639</v>
      </c>
      <c r="G64" s="99">
        <v>106639</v>
      </c>
      <c r="H64" s="100">
        <v>106639</v>
      </c>
      <c r="I64" s="97">
        <v>102157</v>
      </c>
      <c r="J64" s="98">
        <v>102367</v>
      </c>
      <c r="K64" s="99">
        <v>102581</v>
      </c>
    </row>
    <row r="65" spans="1:11" ht="12.75">
      <c r="A65" s="96" t="s">
        <v>65</v>
      </c>
      <c r="B65" s="97">
        <v>253217</v>
      </c>
      <c r="C65" s="98">
        <v>266782</v>
      </c>
      <c r="D65" s="99">
        <v>265551</v>
      </c>
      <c r="E65" s="97">
        <v>267114</v>
      </c>
      <c r="F65" s="98">
        <v>267222</v>
      </c>
      <c r="G65" s="99">
        <v>267222</v>
      </c>
      <c r="H65" s="100">
        <v>267222</v>
      </c>
      <c r="I65" s="97">
        <v>98306</v>
      </c>
      <c r="J65" s="98">
        <v>98751</v>
      </c>
      <c r="K65" s="99">
        <v>99204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0.9034531765443934</v>
      </c>
      <c r="C70" s="5">
        <f aca="true" t="shared" si="8" ref="C70:K70">IF(ISERROR(C71/C72),0,(C71/C72))</f>
        <v>0.9012085890532142</v>
      </c>
      <c r="D70" s="5">
        <f t="shared" si="8"/>
        <v>0.017255857128787685</v>
      </c>
      <c r="E70" s="5">
        <f t="shared" si="8"/>
        <v>0.1282515955737179</v>
      </c>
      <c r="F70" s="5">
        <f t="shared" si="8"/>
        <v>0.16163027825638612</v>
      </c>
      <c r="G70" s="5">
        <f t="shared" si="8"/>
        <v>0.16163027825638612</v>
      </c>
      <c r="H70" s="5">
        <f t="shared" si="8"/>
        <v>0.171171164468466</v>
      </c>
      <c r="I70" s="5">
        <f t="shared" si="8"/>
        <v>0.6107198997609191</v>
      </c>
      <c r="J70" s="5">
        <f t="shared" si="8"/>
        <v>0.6077386727997757</v>
      </c>
      <c r="K70" s="5">
        <f t="shared" si="8"/>
        <v>0.6043271195596337</v>
      </c>
    </row>
    <row r="71" spans="1:11" ht="12.75" hidden="1">
      <c r="A71" s="2" t="s">
        <v>92</v>
      </c>
      <c r="B71" s="2">
        <f>+B83</f>
        <v>77941754454</v>
      </c>
      <c r="C71" s="2">
        <f aca="true" t="shared" si="9" ref="C71:K71">+C83</f>
        <v>83584537506</v>
      </c>
      <c r="D71" s="2">
        <f t="shared" si="9"/>
        <v>1803294330</v>
      </c>
      <c r="E71" s="2">
        <f t="shared" si="9"/>
        <v>14579266233</v>
      </c>
      <c r="F71" s="2">
        <f t="shared" si="9"/>
        <v>18183155742</v>
      </c>
      <c r="G71" s="2">
        <f t="shared" si="9"/>
        <v>18183155742</v>
      </c>
      <c r="H71" s="2">
        <f t="shared" si="9"/>
        <v>19341414158</v>
      </c>
      <c r="I71" s="2">
        <f t="shared" si="9"/>
        <v>79594851268</v>
      </c>
      <c r="J71" s="2">
        <f t="shared" si="9"/>
        <v>85808944073</v>
      </c>
      <c r="K71" s="2">
        <f t="shared" si="9"/>
        <v>91937673620</v>
      </c>
    </row>
    <row r="72" spans="1:11" ht="12.75" hidden="1">
      <c r="A72" s="2" t="s">
        <v>93</v>
      </c>
      <c r="B72" s="2">
        <f>+B77</f>
        <v>86270939632</v>
      </c>
      <c r="C72" s="2">
        <f aca="true" t="shared" si="10" ref="C72:K72">+C77</f>
        <v>92747160337</v>
      </c>
      <c r="D72" s="2">
        <f t="shared" si="10"/>
        <v>104503318296</v>
      </c>
      <c r="E72" s="2">
        <f t="shared" si="10"/>
        <v>113677074876</v>
      </c>
      <c r="F72" s="2">
        <f t="shared" si="10"/>
        <v>112498449784</v>
      </c>
      <c r="G72" s="2">
        <f t="shared" si="10"/>
        <v>112498449784</v>
      </c>
      <c r="H72" s="2">
        <f t="shared" si="10"/>
        <v>112994581874</v>
      </c>
      <c r="I72" s="2">
        <f t="shared" si="10"/>
        <v>130329552548</v>
      </c>
      <c r="J72" s="2">
        <f t="shared" si="10"/>
        <v>141193818846</v>
      </c>
      <c r="K72" s="2">
        <f t="shared" si="10"/>
        <v>152132298294</v>
      </c>
    </row>
    <row r="73" spans="1:11" ht="12.75" hidden="1">
      <c r="A73" s="2" t="s">
        <v>94</v>
      </c>
      <c r="B73" s="2">
        <f>+B74</f>
        <v>18108513063.166668</v>
      </c>
      <c r="C73" s="2">
        <f aca="true" t="shared" si="11" ref="C73:K73">+(C78+C80+C81+C82)-(B78+B80+B81+B82)</f>
        <v>2277769221</v>
      </c>
      <c r="D73" s="2">
        <f t="shared" si="11"/>
        <v>35129168036</v>
      </c>
      <c r="E73" s="2">
        <f t="shared" si="11"/>
        <v>-27003896202</v>
      </c>
      <c r="F73" s="2">
        <f>+(F78+F80+F81+F82)-(D78+D80+D81+D82)</f>
        <v>-42023156499</v>
      </c>
      <c r="G73" s="2">
        <f>+(G78+G80+G81+G82)-(D78+D80+D81+D82)</f>
        <v>-42023156499</v>
      </c>
      <c r="H73" s="2">
        <f>+(H78+H80+H81+H82)-(D78+D80+D81+D82)</f>
        <v>-33403609278</v>
      </c>
      <c r="I73" s="2">
        <f>+(I78+I80+I81+I82)-(E78+E80+E81+E82)</f>
        <v>-16329708665</v>
      </c>
      <c r="J73" s="2">
        <f t="shared" si="11"/>
        <v>-704089586</v>
      </c>
      <c r="K73" s="2">
        <f t="shared" si="11"/>
        <v>2320584294</v>
      </c>
    </row>
    <row r="74" spans="1:11" ht="12.75" hidden="1">
      <c r="A74" s="2" t="s">
        <v>95</v>
      </c>
      <c r="B74" s="2">
        <f>+TREND(C74:E74)</f>
        <v>18108513063.166668</v>
      </c>
      <c r="C74" s="2">
        <f>+C73</f>
        <v>2277769221</v>
      </c>
      <c r="D74" s="2">
        <f aca="true" t="shared" si="12" ref="D74:K74">+D73</f>
        <v>35129168036</v>
      </c>
      <c r="E74" s="2">
        <f t="shared" si="12"/>
        <v>-27003896202</v>
      </c>
      <c r="F74" s="2">
        <f t="shared" si="12"/>
        <v>-42023156499</v>
      </c>
      <c r="G74" s="2">
        <f t="shared" si="12"/>
        <v>-42023156499</v>
      </c>
      <c r="H74" s="2">
        <f t="shared" si="12"/>
        <v>-33403609278</v>
      </c>
      <c r="I74" s="2">
        <f t="shared" si="12"/>
        <v>-16329708665</v>
      </c>
      <c r="J74" s="2">
        <f t="shared" si="12"/>
        <v>-704089586</v>
      </c>
      <c r="K74" s="2">
        <f t="shared" si="12"/>
        <v>2320584294</v>
      </c>
    </row>
    <row r="75" spans="1:11" ht="12.75" hidden="1">
      <c r="A75" s="2" t="s">
        <v>96</v>
      </c>
      <c r="B75" s="2">
        <f>+B84-(((B80+B81+B78)*B70)-B79)</f>
        <v>13508840201.63271</v>
      </c>
      <c r="C75" s="2">
        <f aca="true" t="shared" si="13" ref="C75:K75">+C84-(((C80+C81+C78)*C70)-C79)</f>
        <v>13838047850.129143</v>
      </c>
      <c r="D75" s="2">
        <f t="shared" si="13"/>
        <v>54628697575.80574</v>
      </c>
      <c r="E75" s="2">
        <f t="shared" si="13"/>
        <v>33546677297.873882</v>
      </c>
      <c r="F75" s="2">
        <f t="shared" si="13"/>
        <v>17652115942.770645</v>
      </c>
      <c r="G75" s="2">
        <f t="shared" si="13"/>
        <v>17652115942.770645</v>
      </c>
      <c r="H75" s="2">
        <f t="shared" si="13"/>
        <v>23751849242.983696</v>
      </c>
      <c r="I75" s="2">
        <f t="shared" si="13"/>
        <v>26696848883.83757</v>
      </c>
      <c r="J75" s="2">
        <f t="shared" si="13"/>
        <v>28966669818.008137</v>
      </c>
      <c r="K75" s="2">
        <f t="shared" si="13"/>
        <v>29484214070.108253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86270939632</v>
      </c>
      <c r="C77" s="3">
        <v>92747160337</v>
      </c>
      <c r="D77" s="3">
        <v>104503318296</v>
      </c>
      <c r="E77" s="3">
        <v>113677074876</v>
      </c>
      <c r="F77" s="3">
        <v>112498449784</v>
      </c>
      <c r="G77" s="3">
        <v>112498449784</v>
      </c>
      <c r="H77" s="3">
        <v>112994581874</v>
      </c>
      <c r="I77" s="3">
        <v>130329552548</v>
      </c>
      <c r="J77" s="3">
        <v>141193818846</v>
      </c>
      <c r="K77" s="3">
        <v>152132298294</v>
      </c>
    </row>
    <row r="78" spans="1:11" ht="13.5" hidden="1">
      <c r="A78" s="1" t="s">
        <v>67</v>
      </c>
      <c r="B78" s="3">
        <v>87956182</v>
      </c>
      <c r="C78" s="3">
        <v>90510619</v>
      </c>
      <c r="D78" s="3">
        <v>84482357</v>
      </c>
      <c r="E78" s="3">
        <v>84087203</v>
      </c>
      <c r="F78" s="3">
        <v>35074623</v>
      </c>
      <c r="G78" s="3">
        <v>35074623</v>
      </c>
      <c r="H78" s="3">
        <v>-430128481</v>
      </c>
      <c r="I78" s="3">
        <v>110500751</v>
      </c>
      <c r="J78" s="3">
        <v>124761651</v>
      </c>
      <c r="K78" s="3">
        <v>127875571</v>
      </c>
    </row>
    <row r="79" spans="1:11" ht="13.5" hidden="1">
      <c r="A79" s="1" t="s">
        <v>68</v>
      </c>
      <c r="B79" s="3">
        <v>31615764041</v>
      </c>
      <c r="C79" s="3">
        <v>33948593311</v>
      </c>
      <c r="D79" s="3">
        <v>49242521318</v>
      </c>
      <c r="E79" s="3">
        <v>30374445885</v>
      </c>
      <c r="F79" s="3">
        <v>12562893441</v>
      </c>
      <c r="G79" s="3">
        <v>12562893441</v>
      </c>
      <c r="H79" s="3">
        <v>22912554054</v>
      </c>
      <c r="I79" s="3">
        <v>26648986767</v>
      </c>
      <c r="J79" s="3">
        <v>27540353777</v>
      </c>
      <c r="K79" s="3">
        <v>28533513251</v>
      </c>
    </row>
    <row r="80" spans="1:11" ht="13.5" hidden="1">
      <c r="A80" s="1" t="s">
        <v>69</v>
      </c>
      <c r="B80" s="3">
        <v>15155064585</v>
      </c>
      <c r="C80" s="3">
        <v>15271426069</v>
      </c>
      <c r="D80" s="3">
        <v>18906905803</v>
      </c>
      <c r="E80" s="3">
        <v>27744686271</v>
      </c>
      <c r="F80" s="3">
        <v>15511082133</v>
      </c>
      <c r="G80" s="3">
        <v>15511082133</v>
      </c>
      <c r="H80" s="3">
        <v>11647208654</v>
      </c>
      <c r="I80" s="3">
        <v>9913864401</v>
      </c>
      <c r="J80" s="3">
        <v>10047689957</v>
      </c>
      <c r="K80" s="3">
        <v>9570754800</v>
      </c>
    </row>
    <row r="81" spans="1:11" ht="13.5" hidden="1">
      <c r="A81" s="1" t="s">
        <v>70</v>
      </c>
      <c r="B81" s="3">
        <v>4798885454</v>
      </c>
      <c r="C81" s="3">
        <v>6953147417</v>
      </c>
      <c r="D81" s="3">
        <v>38321226207</v>
      </c>
      <c r="E81" s="3">
        <v>2737606707</v>
      </c>
      <c r="F81" s="3">
        <v>963136</v>
      </c>
      <c r="G81" s="3">
        <v>963136</v>
      </c>
      <c r="H81" s="3">
        <v>12443113269</v>
      </c>
      <c r="I81" s="3">
        <v>3362306362</v>
      </c>
      <c r="J81" s="3">
        <v>3360026286</v>
      </c>
      <c r="K81" s="3">
        <v>3886321115</v>
      </c>
    </row>
    <row r="82" spans="1:11" ht="13.5" hidden="1">
      <c r="A82" s="1" t="s">
        <v>71</v>
      </c>
      <c r="B82" s="3">
        <v>123058586</v>
      </c>
      <c r="C82" s="3">
        <v>127649923</v>
      </c>
      <c r="D82" s="3">
        <v>259287697</v>
      </c>
      <c r="E82" s="3">
        <v>1625681</v>
      </c>
      <c r="F82" s="3">
        <v>1625673</v>
      </c>
      <c r="G82" s="3">
        <v>1625673</v>
      </c>
      <c r="H82" s="3">
        <v>508099344</v>
      </c>
      <c r="I82" s="3">
        <v>851625683</v>
      </c>
      <c r="J82" s="3">
        <v>1729717</v>
      </c>
      <c r="K82" s="3">
        <v>2269840419</v>
      </c>
    </row>
    <row r="83" spans="1:11" ht="13.5" hidden="1">
      <c r="A83" s="1" t="s">
        <v>72</v>
      </c>
      <c r="B83" s="3">
        <v>77941754454</v>
      </c>
      <c r="C83" s="3">
        <v>83584537506</v>
      </c>
      <c r="D83" s="3">
        <v>1803294330</v>
      </c>
      <c r="E83" s="3">
        <v>14579266233</v>
      </c>
      <c r="F83" s="3">
        <v>18183155742</v>
      </c>
      <c r="G83" s="3">
        <v>18183155742</v>
      </c>
      <c r="H83" s="3">
        <v>19341414158</v>
      </c>
      <c r="I83" s="3">
        <v>79594851268</v>
      </c>
      <c r="J83" s="3">
        <v>85808944073</v>
      </c>
      <c r="K83" s="3">
        <v>91937673620</v>
      </c>
    </row>
    <row r="84" spans="1:11" ht="13.5" hidden="1">
      <c r="A84" s="1" t="s">
        <v>73</v>
      </c>
      <c r="B84" s="3">
        <v>0</v>
      </c>
      <c r="C84" s="3">
        <v>0</v>
      </c>
      <c r="D84" s="3">
        <v>6375154543</v>
      </c>
      <c r="E84" s="3">
        <v>7092418442</v>
      </c>
      <c r="F84" s="3">
        <v>7602107816</v>
      </c>
      <c r="G84" s="3">
        <v>7602107816</v>
      </c>
      <c r="H84" s="3">
        <v>4889238052</v>
      </c>
      <c r="I84" s="3">
        <v>8223368802</v>
      </c>
      <c r="J84" s="3">
        <v>9650526196</v>
      </c>
      <c r="K84" s="3">
        <v>9160455420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151485825</v>
      </c>
      <c r="C5" s="6">
        <v>164684960</v>
      </c>
      <c r="D5" s="23">
        <v>-143411783</v>
      </c>
      <c r="E5" s="24">
        <v>185385772</v>
      </c>
      <c r="F5" s="6">
        <v>181609509</v>
      </c>
      <c r="G5" s="25">
        <v>181609509</v>
      </c>
      <c r="H5" s="26">
        <v>178452787</v>
      </c>
      <c r="I5" s="24">
        <v>536695725</v>
      </c>
      <c r="J5" s="6">
        <v>568897469</v>
      </c>
      <c r="K5" s="25">
        <v>603031318</v>
      </c>
    </row>
    <row r="6" spans="1:11" ht="12.75">
      <c r="A6" s="22" t="s">
        <v>19</v>
      </c>
      <c r="B6" s="6">
        <v>599701706</v>
      </c>
      <c r="C6" s="6">
        <v>610223844</v>
      </c>
      <c r="D6" s="23">
        <v>-558609886</v>
      </c>
      <c r="E6" s="24">
        <v>655291200</v>
      </c>
      <c r="F6" s="6">
        <v>708071008</v>
      </c>
      <c r="G6" s="25">
        <v>708071008</v>
      </c>
      <c r="H6" s="26">
        <v>682192059</v>
      </c>
      <c r="I6" s="24">
        <v>748458974</v>
      </c>
      <c r="J6" s="6">
        <v>793366509</v>
      </c>
      <c r="K6" s="25">
        <v>840968501</v>
      </c>
    </row>
    <row r="7" spans="1:11" ht="12.75">
      <c r="A7" s="22" t="s">
        <v>20</v>
      </c>
      <c r="B7" s="6">
        <v>5602314</v>
      </c>
      <c r="C7" s="6">
        <v>7317640</v>
      </c>
      <c r="D7" s="23">
        <v>-12955944</v>
      </c>
      <c r="E7" s="24">
        <v>6500000</v>
      </c>
      <c r="F7" s="6">
        <v>8870504</v>
      </c>
      <c r="G7" s="25">
        <v>8870504</v>
      </c>
      <c r="H7" s="26">
        <v>9557868</v>
      </c>
      <c r="I7" s="24">
        <v>8870504</v>
      </c>
      <c r="J7" s="6">
        <v>9402734</v>
      </c>
      <c r="K7" s="25">
        <v>9966898</v>
      </c>
    </row>
    <row r="8" spans="1:11" ht="12.75">
      <c r="A8" s="22" t="s">
        <v>21</v>
      </c>
      <c r="B8" s="6">
        <v>206290056</v>
      </c>
      <c r="C8" s="6">
        <v>381998207</v>
      </c>
      <c r="D8" s="23">
        <v>-202373875</v>
      </c>
      <c r="E8" s="24">
        <v>230645900</v>
      </c>
      <c r="F8" s="6">
        <v>227399000</v>
      </c>
      <c r="G8" s="25">
        <v>227399000</v>
      </c>
      <c r="H8" s="26">
        <v>302320438</v>
      </c>
      <c r="I8" s="24">
        <v>233421750</v>
      </c>
      <c r="J8" s="6">
        <v>248795699</v>
      </c>
      <c r="K8" s="25">
        <v>269136700</v>
      </c>
    </row>
    <row r="9" spans="1:11" ht="12.75">
      <c r="A9" s="22" t="s">
        <v>22</v>
      </c>
      <c r="B9" s="6">
        <v>86633002</v>
      </c>
      <c r="C9" s="6">
        <v>129060969</v>
      </c>
      <c r="D9" s="23">
        <v>-132034556</v>
      </c>
      <c r="E9" s="24">
        <v>152519891</v>
      </c>
      <c r="F9" s="6">
        <v>142814345</v>
      </c>
      <c r="G9" s="25">
        <v>142814345</v>
      </c>
      <c r="H9" s="26">
        <v>137376314</v>
      </c>
      <c r="I9" s="24">
        <v>147302911</v>
      </c>
      <c r="J9" s="6">
        <v>156141085</v>
      </c>
      <c r="K9" s="25">
        <v>165509555</v>
      </c>
    </row>
    <row r="10" spans="1:11" ht="20.25">
      <c r="A10" s="27" t="s">
        <v>86</v>
      </c>
      <c r="B10" s="28">
        <f>SUM(B5:B9)</f>
        <v>1049712903</v>
      </c>
      <c r="C10" s="29">
        <f aca="true" t="shared" si="0" ref="C10:K10">SUM(C5:C9)</f>
        <v>1293285620</v>
      </c>
      <c r="D10" s="30">
        <f t="shared" si="0"/>
        <v>-1049386044</v>
      </c>
      <c r="E10" s="28">
        <f t="shared" si="0"/>
        <v>1230342763</v>
      </c>
      <c r="F10" s="29">
        <f t="shared" si="0"/>
        <v>1268764366</v>
      </c>
      <c r="G10" s="31">
        <f t="shared" si="0"/>
        <v>1268764366</v>
      </c>
      <c r="H10" s="32">
        <f t="shared" si="0"/>
        <v>1309899466</v>
      </c>
      <c r="I10" s="28">
        <f t="shared" si="0"/>
        <v>1674749864</v>
      </c>
      <c r="J10" s="29">
        <f t="shared" si="0"/>
        <v>1776603496</v>
      </c>
      <c r="K10" s="31">
        <f t="shared" si="0"/>
        <v>1888612972</v>
      </c>
    </row>
    <row r="11" spans="1:11" ht="12.75">
      <c r="A11" s="22" t="s">
        <v>23</v>
      </c>
      <c r="B11" s="6">
        <v>296105178</v>
      </c>
      <c r="C11" s="6">
        <v>291183281</v>
      </c>
      <c r="D11" s="23">
        <v>-270967677</v>
      </c>
      <c r="E11" s="24">
        <v>380432980</v>
      </c>
      <c r="F11" s="6">
        <v>345473054</v>
      </c>
      <c r="G11" s="25">
        <v>345473054</v>
      </c>
      <c r="H11" s="26">
        <v>321471949</v>
      </c>
      <c r="I11" s="24">
        <v>369651370</v>
      </c>
      <c r="J11" s="6">
        <v>391830445</v>
      </c>
      <c r="K11" s="25">
        <v>415340278</v>
      </c>
    </row>
    <row r="12" spans="1:11" ht="12.75">
      <c r="A12" s="22" t="s">
        <v>24</v>
      </c>
      <c r="B12" s="6">
        <v>19795029</v>
      </c>
      <c r="C12" s="6">
        <v>19884267</v>
      </c>
      <c r="D12" s="23">
        <v>-19295596</v>
      </c>
      <c r="E12" s="24">
        <v>23360929</v>
      </c>
      <c r="F12" s="6">
        <v>26410163</v>
      </c>
      <c r="G12" s="25">
        <v>26410163</v>
      </c>
      <c r="H12" s="26">
        <v>23827226</v>
      </c>
      <c r="I12" s="24">
        <v>27730671</v>
      </c>
      <c r="J12" s="6">
        <v>29394509</v>
      </c>
      <c r="K12" s="25">
        <v>31158181</v>
      </c>
    </row>
    <row r="13" spans="1:11" ht="12.75">
      <c r="A13" s="22" t="s">
        <v>87</v>
      </c>
      <c r="B13" s="6">
        <v>121353254</v>
      </c>
      <c r="C13" s="6">
        <v>114464378</v>
      </c>
      <c r="D13" s="23">
        <v>0</v>
      </c>
      <c r="E13" s="24">
        <v>106226004</v>
      </c>
      <c r="F13" s="6">
        <v>106226077</v>
      </c>
      <c r="G13" s="25">
        <v>106226077</v>
      </c>
      <c r="H13" s="26">
        <v>100591015</v>
      </c>
      <c r="I13" s="24">
        <v>106226000</v>
      </c>
      <c r="J13" s="6">
        <v>106226000</v>
      </c>
      <c r="K13" s="25">
        <v>106226000</v>
      </c>
    </row>
    <row r="14" spans="1:11" ht="12.75">
      <c r="A14" s="22" t="s">
        <v>25</v>
      </c>
      <c r="B14" s="6">
        <v>9969414</v>
      </c>
      <c r="C14" s="6">
        <v>23076572</v>
      </c>
      <c r="D14" s="23">
        <v>-49961724</v>
      </c>
      <c r="E14" s="24">
        <v>22600000</v>
      </c>
      <c r="F14" s="6">
        <v>33343396</v>
      </c>
      <c r="G14" s="25">
        <v>33343396</v>
      </c>
      <c r="H14" s="26">
        <v>35867788</v>
      </c>
      <c r="I14" s="24">
        <v>33343397</v>
      </c>
      <c r="J14" s="6">
        <v>34600001</v>
      </c>
      <c r="K14" s="25">
        <v>35932001</v>
      </c>
    </row>
    <row r="15" spans="1:11" ht="12.75">
      <c r="A15" s="22" t="s">
        <v>26</v>
      </c>
      <c r="B15" s="6">
        <v>394153869</v>
      </c>
      <c r="C15" s="6">
        <v>381924555</v>
      </c>
      <c r="D15" s="23">
        <v>-366985621</v>
      </c>
      <c r="E15" s="24">
        <v>475162951</v>
      </c>
      <c r="F15" s="6">
        <v>514437402</v>
      </c>
      <c r="G15" s="25">
        <v>514437402</v>
      </c>
      <c r="H15" s="26">
        <v>514599389</v>
      </c>
      <c r="I15" s="24">
        <v>558506128</v>
      </c>
      <c r="J15" s="6">
        <v>608684064</v>
      </c>
      <c r="K15" s="25">
        <v>663376262</v>
      </c>
    </row>
    <row r="16" spans="1:11" ht="12.75">
      <c r="A16" s="22" t="s">
        <v>21</v>
      </c>
      <c r="B16" s="6">
        <v>26548130</v>
      </c>
      <c r="C16" s="6">
        <v>948626</v>
      </c>
      <c r="D16" s="23">
        <v>-1090134</v>
      </c>
      <c r="E16" s="24">
        <v>153000</v>
      </c>
      <c r="F16" s="6">
        <v>5010000</v>
      </c>
      <c r="G16" s="25">
        <v>5010000</v>
      </c>
      <c r="H16" s="26">
        <v>300900</v>
      </c>
      <c r="I16" s="24">
        <v>2510200</v>
      </c>
      <c r="J16" s="6">
        <v>2510404</v>
      </c>
      <c r="K16" s="25">
        <v>2510612</v>
      </c>
    </row>
    <row r="17" spans="1:11" ht="12.75">
      <c r="A17" s="22" t="s">
        <v>27</v>
      </c>
      <c r="B17" s="6">
        <v>389694526</v>
      </c>
      <c r="C17" s="6">
        <v>538517532</v>
      </c>
      <c r="D17" s="23">
        <v>-247497449</v>
      </c>
      <c r="E17" s="24">
        <v>479832735</v>
      </c>
      <c r="F17" s="6">
        <v>497668182</v>
      </c>
      <c r="G17" s="25">
        <v>497668182</v>
      </c>
      <c r="H17" s="26">
        <v>534834998</v>
      </c>
      <c r="I17" s="24">
        <v>537932085</v>
      </c>
      <c r="J17" s="6">
        <v>563593765</v>
      </c>
      <c r="K17" s="25">
        <v>573796209</v>
      </c>
    </row>
    <row r="18" spans="1:11" ht="12.75">
      <c r="A18" s="33" t="s">
        <v>28</v>
      </c>
      <c r="B18" s="34">
        <f>SUM(B11:B17)</f>
        <v>1257619400</v>
      </c>
      <c r="C18" s="35">
        <f aca="true" t="shared" si="1" ref="C18:K18">SUM(C11:C17)</f>
        <v>1369999211</v>
      </c>
      <c r="D18" s="36">
        <f t="shared" si="1"/>
        <v>-955798201</v>
      </c>
      <c r="E18" s="34">
        <f t="shared" si="1"/>
        <v>1487768599</v>
      </c>
      <c r="F18" s="35">
        <f t="shared" si="1"/>
        <v>1528568274</v>
      </c>
      <c r="G18" s="37">
        <f t="shared" si="1"/>
        <v>1528568274</v>
      </c>
      <c r="H18" s="38">
        <f t="shared" si="1"/>
        <v>1531493265</v>
      </c>
      <c r="I18" s="34">
        <f t="shared" si="1"/>
        <v>1635899851</v>
      </c>
      <c r="J18" s="35">
        <f t="shared" si="1"/>
        <v>1736839188</v>
      </c>
      <c r="K18" s="37">
        <f t="shared" si="1"/>
        <v>1828339543</v>
      </c>
    </row>
    <row r="19" spans="1:11" ht="12.75">
      <c r="A19" s="33" t="s">
        <v>29</v>
      </c>
      <c r="B19" s="39">
        <f>+B10-B18</f>
        <v>-207906497</v>
      </c>
      <c r="C19" s="40">
        <f aca="true" t="shared" si="2" ref="C19:K19">+C10-C18</f>
        <v>-76713591</v>
      </c>
      <c r="D19" s="41">
        <f t="shared" si="2"/>
        <v>-93587843</v>
      </c>
      <c r="E19" s="39">
        <f t="shared" si="2"/>
        <v>-257425836</v>
      </c>
      <c r="F19" s="40">
        <f t="shared" si="2"/>
        <v>-259803908</v>
      </c>
      <c r="G19" s="42">
        <f t="shared" si="2"/>
        <v>-259803908</v>
      </c>
      <c r="H19" s="43">
        <f t="shared" si="2"/>
        <v>-221593799</v>
      </c>
      <c r="I19" s="39">
        <f t="shared" si="2"/>
        <v>38850013</v>
      </c>
      <c r="J19" s="40">
        <f t="shared" si="2"/>
        <v>39764308</v>
      </c>
      <c r="K19" s="42">
        <f t="shared" si="2"/>
        <v>60273429</v>
      </c>
    </row>
    <row r="20" spans="1:11" ht="20.25">
      <c r="A20" s="44" t="s">
        <v>30</v>
      </c>
      <c r="B20" s="45">
        <v>141697028</v>
      </c>
      <c r="C20" s="46">
        <v>1958776</v>
      </c>
      <c r="D20" s="47">
        <v>-41929543</v>
      </c>
      <c r="E20" s="45">
        <v>199591100</v>
      </c>
      <c r="F20" s="46">
        <v>271519838</v>
      </c>
      <c r="G20" s="48">
        <v>271519838</v>
      </c>
      <c r="H20" s="49">
        <v>128094078</v>
      </c>
      <c r="I20" s="45">
        <v>160505250</v>
      </c>
      <c r="J20" s="46">
        <v>163144300</v>
      </c>
      <c r="K20" s="48">
        <v>174559300</v>
      </c>
    </row>
    <row r="21" spans="1:11" ht="12.75">
      <c r="A21" s="22" t="s">
        <v>88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89</v>
      </c>
      <c r="B22" s="56">
        <f>SUM(B19:B21)</f>
        <v>-66209469</v>
      </c>
      <c r="C22" s="57">
        <f aca="true" t="shared" si="3" ref="C22:K22">SUM(C19:C21)</f>
        <v>-74754815</v>
      </c>
      <c r="D22" s="58">
        <f t="shared" si="3"/>
        <v>-135517386</v>
      </c>
      <c r="E22" s="56">
        <f t="shared" si="3"/>
        <v>-57834736</v>
      </c>
      <c r="F22" s="57">
        <f t="shared" si="3"/>
        <v>11715930</v>
      </c>
      <c r="G22" s="59">
        <f t="shared" si="3"/>
        <v>11715930</v>
      </c>
      <c r="H22" s="60">
        <f t="shared" si="3"/>
        <v>-93499721</v>
      </c>
      <c r="I22" s="56">
        <f t="shared" si="3"/>
        <v>199355263</v>
      </c>
      <c r="J22" s="57">
        <f t="shared" si="3"/>
        <v>202908608</v>
      </c>
      <c r="K22" s="59">
        <f t="shared" si="3"/>
        <v>234832729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-66209469</v>
      </c>
      <c r="C24" s="40">
        <f aca="true" t="shared" si="4" ref="C24:K24">SUM(C22:C23)</f>
        <v>-74754815</v>
      </c>
      <c r="D24" s="41">
        <f t="shared" si="4"/>
        <v>-135517386</v>
      </c>
      <c r="E24" s="39">
        <f t="shared" si="4"/>
        <v>-57834736</v>
      </c>
      <c r="F24" s="40">
        <f t="shared" si="4"/>
        <v>11715930</v>
      </c>
      <c r="G24" s="42">
        <f t="shared" si="4"/>
        <v>11715930</v>
      </c>
      <c r="H24" s="43">
        <f t="shared" si="4"/>
        <v>-93499721</v>
      </c>
      <c r="I24" s="39">
        <f t="shared" si="4"/>
        <v>199355263</v>
      </c>
      <c r="J24" s="40">
        <f t="shared" si="4"/>
        <v>202908608</v>
      </c>
      <c r="K24" s="42">
        <f t="shared" si="4"/>
        <v>234832729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149202104</v>
      </c>
      <c r="C27" s="7">
        <v>113957910</v>
      </c>
      <c r="D27" s="69">
        <v>-110</v>
      </c>
      <c r="E27" s="70">
        <v>254431536</v>
      </c>
      <c r="F27" s="7">
        <v>304103038</v>
      </c>
      <c r="G27" s="71">
        <v>304103038</v>
      </c>
      <c r="H27" s="72">
        <v>0</v>
      </c>
      <c r="I27" s="70">
        <v>163290250</v>
      </c>
      <c r="J27" s="7">
        <v>164604300</v>
      </c>
      <c r="K27" s="71">
        <v>176020000</v>
      </c>
    </row>
    <row r="28" spans="1:11" ht="12.75">
      <c r="A28" s="73" t="s">
        <v>34</v>
      </c>
      <c r="B28" s="6">
        <v>130181008</v>
      </c>
      <c r="C28" s="6">
        <v>92868764</v>
      </c>
      <c r="D28" s="23">
        <v>0</v>
      </c>
      <c r="E28" s="24">
        <v>253431536</v>
      </c>
      <c r="F28" s="6">
        <v>304103038</v>
      </c>
      <c r="G28" s="25">
        <v>304103038</v>
      </c>
      <c r="H28" s="26">
        <v>0</v>
      </c>
      <c r="I28" s="24">
        <v>81346250</v>
      </c>
      <c r="J28" s="6">
        <v>67584430</v>
      </c>
      <c r="K28" s="25">
        <v>62784762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9995606</v>
      </c>
      <c r="C30" s="6">
        <v>12837544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9025490</v>
      </c>
      <c r="C31" s="6">
        <v>8251680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149202104</v>
      </c>
      <c r="C32" s="7">
        <f aca="true" t="shared" si="5" ref="C32:K32">SUM(C28:C31)</f>
        <v>113957988</v>
      </c>
      <c r="D32" s="69">
        <f t="shared" si="5"/>
        <v>0</v>
      </c>
      <c r="E32" s="70">
        <f t="shared" si="5"/>
        <v>253431536</v>
      </c>
      <c r="F32" s="7">
        <f t="shared" si="5"/>
        <v>304103038</v>
      </c>
      <c r="G32" s="71">
        <f t="shared" si="5"/>
        <v>304103038</v>
      </c>
      <c r="H32" s="72">
        <f t="shared" si="5"/>
        <v>0</v>
      </c>
      <c r="I32" s="70">
        <f t="shared" si="5"/>
        <v>81346250</v>
      </c>
      <c r="J32" s="7">
        <f t="shared" si="5"/>
        <v>67584430</v>
      </c>
      <c r="K32" s="71">
        <f t="shared" si="5"/>
        <v>62784762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333817835</v>
      </c>
      <c r="C35" s="6">
        <v>468612282</v>
      </c>
      <c r="D35" s="23">
        <v>-389325365</v>
      </c>
      <c r="E35" s="24">
        <v>0</v>
      </c>
      <c r="F35" s="6">
        <v>0</v>
      </c>
      <c r="G35" s="25">
        <v>0</v>
      </c>
      <c r="H35" s="26">
        <v>144492126</v>
      </c>
      <c r="I35" s="24">
        <v>0</v>
      </c>
      <c r="J35" s="6">
        <v>0</v>
      </c>
      <c r="K35" s="25">
        <v>0</v>
      </c>
    </row>
    <row r="36" spans="1:11" ht="12.75">
      <c r="A36" s="22" t="s">
        <v>40</v>
      </c>
      <c r="B36" s="6">
        <v>3029976573</v>
      </c>
      <c r="C36" s="6">
        <v>3022715394</v>
      </c>
      <c r="D36" s="23">
        <v>15050087</v>
      </c>
      <c r="E36" s="24">
        <v>254431536</v>
      </c>
      <c r="F36" s="6">
        <v>304103038</v>
      </c>
      <c r="G36" s="25">
        <v>304103038</v>
      </c>
      <c r="H36" s="26">
        <v>3247082328</v>
      </c>
      <c r="I36" s="24">
        <v>164615250</v>
      </c>
      <c r="J36" s="6">
        <v>164604300</v>
      </c>
      <c r="K36" s="25">
        <v>176020000</v>
      </c>
    </row>
    <row r="37" spans="1:11" ht="12.75">
      <c r="A37" s="22" t="s">
        <v>41</v>
      </c>
      <c r="B37" s="6">
        <v>422730404</v>
      </c>
      <c r="C37" s="6">
        <v>642262989</v>
      </c>
      <c r="D37" s="23">
        <v>10164655</v>
      </c>
      <c r="E37" s="24">
        <v>0</v>
      </c>
      <c r="F37" s="6">
        <v>0</v>
      </c>
      <c r="G37" s="25">
        <v>0</v>
      </c>
      <c r="H37" s="26">
        <v>1735183494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218199206</v>
      </c>
      <c r="C38" s="6">
        <v>211222765</v>
      </c>
      <c r="D38" s="23">
        <v>16387032</v>
      </c>
      <c r="E38" s="24">
        <v>0</v>
      </c>
      <c r="F38" s="6">
        <v>0</v>
      </c>
      <c r="G38" s="25">
        <v>0</v>
      </c>
      <c r="H38" s="26">
        <v>118822545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2722864798</v>
      </c>
      <c r="C39" s="6">
        <v>2637841922</v>
      </c>
      <c r="D39" s="23">
        <v>-150086823</v>
      </c>
      <c r="E39" s="24">
        <v>312266273</v>
      </c>
      <c r="F39" s="6">
        <v>292387099</v>
      </c>
      <c r="G39" s="25">
        <v>292387099</v>
      </c>
      <c r="H39" s="26">
        <v>1631068115</v>
      </c>
      <c r="I39" s="24">
        <v>-34740013</v>
      </c>
      <c r="J39" s="6">
        <v>-38304308</v>
      </c>
      <c r="K39" s="25">
        <v>-58812729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126291593</v>
      </c>
      <c r="C42" s="6">
        <v>231193019</v>
      </c>
      <c r="D42" s="23">
        <v>810755669</v>
      </c>
      <c r="E42" s="24">
        <v>-1139749556</v>
      </c>
      <c r="F42" s="6">
        <v>-1118353745</v>
      </c>
      <c r="G42" s="25">
        <v>-1118353745</v>
      </c>
      <c r="H42" s="26">
        <v>240172085</v>
      </c>
      <c r="I42" s="24">
        <v>-1206449793</v>
      </c>
      <c r="J42" s="6">
        <v>-1287996352</v>
      </c>
      <c r="K42" s="25">
        <v>-1358940375</v>
      </c>
    </row>
    <row r="43" spans="1:11" ht="12.75">
      <c r="A43" s="22" t="s">
        <v>46</v>
      </c>
      <c r="B43" s="6">
        <v>-142101778</v>
      </c>
      <c r="C43" s="6">
        <v>-103986905</v>
      </c>
      <c r="D43" s="23">
        <v>0</v>
      </c>
      <c r="E43" s="24">
        <v>0</v>
      </c>
      <c r="F43" s="6">
        <v>0</v>
      </c>
      <c r="G43" s="25">
        <v>0</v>
      </c>
      <c r="H43" s="26">
        <v>-50422333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14651396</v>
      </c>
      <c r="C44" s="6">
        <v>-5551680</v>
      </c>
      <c r="D44" s="23">
        <v>0</v>
      </c>
      <c r="E44" s="24">
        <v>0</v>
      </c>
      <c r="F44" s="6">
        <v>0</v>
      </c>
      <c r="G44" s="25">
        <v>0</v>
      </c>
      <c r="H44" s="26">
        <v>15785336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84789166</v>
      </c>
      <c r="C45" s="7">
        <v>206443600</v>
      </c>
      <c r="D45" s="69">
        <v>779554493</v>
      </c>
      <c r="E45" s="70">
        <v>-1139749556</v>
      </c>
      <c r="F45" s="7">
        <v>-1118353745</v>
      </c>
      <c r="G45" s="71">
        <v>-1118353745</v>
      </c>
      <c r="H45" s="72">
        <v>166761427</v>
      </c>
      <c r="I45" s="70">
        <v>-1206449793</v>
      </c>
      <c r="J45" s="7">
        <v>-1287996352</v>
      </c>
      <c r="K45" s="71">
        <v>-1358940375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88960249</v>
      </c>
      <c r="C48" s="6">
        <v>206443600</v>
      </c>
      <c r="D48" s="23">
        <v>-31199611</v>
      </c>
      <c r="E48" s="24">
        <v>0</v>
      </c>
      <c r="F48" s="6">
        <v>0</v>
      </c>
      <c r="G48" s="25">
        <v>0</v>
      </c>
      <c r="H48" s="26">
        <v>139656584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229237737.953631</v>
      </c>
      <c r="C49" s="6">
        <f aca="true" t="shared" si="6" ref="C49:K49">+C75</f>
        <v>435325797.3656453</v>
      </c>
      <c r="D49" s="23">
        <f t="shared" si="6"/>
        <v>7939927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1652573231.9602537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-140277488.953631</v>
      </c>
      <c r="C50" s="7">
        <f aca="true" t="shared" si="7" ref="C50:K50">+C48-C49</f>
        <v>-228882197.3656453</v>
      </c>
      <c r="D50" s="69">
        <f t="shared" si="7"/>
        <v>-39139538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-1512916647.9602537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3025805330</v>
      </c>
      <c r="C53" s="6">
        <v>3022715316</v>
      </c>
      <c r="D53" s="23">
        <v>15050197</v>
      </c>
      <c r="E53" s="24">
        <v>0</v>
      </c>
      <c r="F53" s="6">
        <v>0</v>
      </c>
      <c r="G53" s="25">
        <v>0</v>
      </c>
      <c r="H53" s="26">
        <v>3196659995</v>
      </c>
      <c r="I53" s="24">
        <v>0</v>
      </c>
      <c r="J53" s="6">
        <v>0</v>
      </c>
      <c r="K53" s="25">
        <v>0</v>
      </c>
    </row>
    <row r="54" spans="1:11" ht="12.75">
      <c r="A54" s="22" t="s">
        <v>55</v>
      </c>
      <c r="B54" s="6">
        <v>121353254</v>
      </c>
      <c r="C54" s="6">
        <v>114464378</v>
      </c>
      <c r="D54" s="23">
        <v>0</v>
      </c>
      <c r="E54" s="24">
        <v>106226004</v>
      </c>
      <c r="F54" s="6">
        <v>106226077</v>
      </c>
      <c r="G54" s="25">
        <v>106226077</v>
      </c>
      <c r="H54" s="26">
        <v>100591015</v>
      </c>
      <c r="I54" s="24">
        <v>106226000</v>
      </c>
      <c r="J54" s="6">
        <v>106226000</v>
      </c>
      <c r="K54" s="25">
        <v>106226000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16272736</v>
      </c>
      <c r="F55" s="6">
        <v>14696032</v>
      </c>
      <c r="G55" s="25">
        <v>14696032</v>
      </c>
      <c r="H55" s="26">
        <v>0</v>
      </c>
      <c r="I55" s="24">
        <v>0</v>
      </c>
      <c r="J55" s="6">
        <v>5239938</v>
      </c>
      <c r="K55" s="25">
        <v>9999238</v>
      </c>
    </row>
    <row r="56" spans="1:11" ht="12.75">
      <c r="A56" s="22" t="s">
        <v>57</v>
      </c>
      <c r="B56" s="6">
        <v>0</v>
      </c>
      <c r="C56" s="6">
        <v>0</v>
      </c>
      <c r="D56" s="23">
        <v>-6648833</v>
      </c>
      <c r="E56" s="24">
        <v>52278619</v>
      </c>
      <c r="F56" s="6">
        <v>47780259</v>
      </c>
      <c r="G56" s="25">
        <v>47780259</v>
      </c>
      <c r="H56" s="26">
        <v>10260716</v>
      </c>
      <c r="I56" s="24">
        <v>28441475</v>
      </c>
      <c r="J56" s="6">
        <v>30069634</v>
      </c>
      <c r="K56" s="25">
        <v>31793914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6430394</v>
      </c>
      <c r="C59" s="6">
        <v>8048894</v>
      </c>
      <c r="D59" s="23">
        <v>6755144</v>
      </c>
      <c r="E59" s="24">
        <v>32179317</v>
      </c>
      <c r="F59" s="6">
        <v>32179320</v>
      </c>
      <c r="G59" s="25">
        <v>32179320</v>
      </c>
      <c r="H59" s="26">
        <v>32179323</v>
      </c>
      <c r="I59" s="24">
        <v>6755144</v>
      </c>
      <c r="J59" s="6">
        <v>6755144</v>
      </c>
      <c r="K59" s="25">
        <v>6755144</v>
      </c>
    </row>
    <row r="60" spans="1:11" ht="12.75">
      <c r="A60" s="90" t="s">
        <v>60</v>
      </c>
      <c r="B60" s="6">
        <v>157741894</v>
      </c>
      <c r="C60" s="6">
        <v>147185591</v>
      </c>
      <c r="D60" s="23">
        <v>45226551</v>
      </c>
      <c r="E60" s="24">
        <v>290469003</v>
      </c>
      <c r="F60" s="6">
        <v>290469006</v>
      </c>
      <c r="G60" s="25">
        <v>290469006</v>
      </c>
      <c r="H60" s="26">
        <v>290469009</v>
      </c>
      <c r="I60" s="24">
        <v>100862776</v>
      </c>
      <c r="J60" s="6">
        <v>107319851</v>
      </c>
      <c r="K60" s="25">
        <v>114164351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102</v>
      </c>
      <c r="C63" s="98">
        <v>102</v>
      </c>
      <c r="D63" s="99">
        <v>102</v>
      </c>
      <c r="E63" s="97">
        <v>102</v>
      </c>
      <c r="F63" s="98">
        <v>102</v>
      </c>
      <c r="G63" s="99">
        <v>102</v>
      </c>
      <c r="H63" s="100">
        <v>102</v>
      </c>
      <c r="I63" s="97">
        <v>102</v>
      </c>
      <c r="J63" s="98">
        <v>102</v>
      </c>
      <c r="K63" s="99">
        <v>102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59263</v>
      </c>
      <c r="C65" s="98">
        <v>59263</v>
      </c>
      <c r="D65" s="99">
        <v>59263</v>
      </c>
      <c r="E65" s="97">
        <v>59263</v>
      </c>
      <c r="F65" s="98">
        <v>59263</v>
      </c>
      <c r="G65" s="99">
        <v>59263</v>
      </c>
      <c r="H65" s="100">
        <v>59263</v>
      </c>
      <c r="I65" s="97">
        <v>59263</v>
      </c>
      <c r="J65" s="98">
        <v>59263</v>
      </c>
      <c r="K65" s="99">
        <v>59263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0.7646400126858179</v>
      </c>
      <c r="C70" s="5">
        <f aca="true" t="shared" si="8" ref="C70:K70">IF(ISERROR(C71/C72),0,(C71/C72))</f>
        <v>0.7733352924002953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1.3813702423645804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598788148</v>
      </c>
      <c r="C71" s="2">
        <f aca="true" t="shared" si="9" ref="C71:K71">+C83</f>
        <v>640047624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1253319764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783098109</v>
      </c>
      <c r="C72" s="2">
        <f aca="true" t="shared" si="10" ref="C72:K72">+C77</f>
        <v>827645693</v>
      </c>
      <c r="D72" s="2">
        <f t="shared" si="10"/>
        <v>-749889201</v>
      </c>
      <c r="E72" s="2">
        <f t="shared" si="10"/>
        <v>900118263</v>
      </c>
      <c r="F72" s="2">
        <f t="shared" si="10"/>
        <v>925601798</v>
      </c>
      <c r="G72" s="2">
        <f t="shared" si="10"/>
        <v>925601798</v>
      </c>
      <c r="H72" s="2">
        <f t="shared" si="10"/>
        <v>907301841</v>
      </c>
      <c r="I72" s="2">
        <f t="shared" si="10"/>
        <v>1318898206</v>
      </c>
      <c r="J72" s="2">
        <f t="shared" si="10"/>
        <v>1398032095</v>
      </c>
      <c r="K72" s="2">
        <f t="shared" si="10"/>
        <v>1481914028</v>
      </c>
    </row>
    <row r="73" spans="1:11" ht="12.75" hidden="1">
      <c r="A73" s="2" t="s">
        <v>94</v>
      </c>
      <c r="B73" s="2">
        <f>+B74</f>
        <v>-240970041.3333332</v>
      </c>
      <c r="C73" s="2">
        <f aca="true" t="shared" si="11" ref="C73:K73">+(C78+C80+C81+C82)-(B78+B80+B81+B82)</f>
        <v>18809090</v>
      </c>
      <c r="D73" s="2">
        <f t="shared" si="11"/>
        <v>-592284890</v>
      </c>
      <c r="E73" s="2">
        <f t="shared" si="11"/>
        <v>355295918</v>
      </c>
      <c r="F73" s="2">
        <f>+(F78+F80+F81+F82)-(D78+D80+D81+D82)</f>
        <v>355295918</v>
      </c>
      <c r="G73" s="2">
        <f>+(G78+G80+G81+G82)-(D78+D80+D81+D82)</f>
        <v>355295918</v>
      </c>
      <c r="H73" s="2">
        <f>+(H78+H80+H81+H82)-(D78+D80+D81+D82)</f>
        <v>388103997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95</v>
      </c>
      <c r="B74" s="2">
        <f>+TREND(C74:E74)</f>
        <v>-240970041.3333332</v>
      </c>
      <c r="C74" s="2">
        <f>+C73</f>
        <v>18809090</v>
      </c>
      <c r="D74" s="2">
        <f aca="true" t="shared" si="12" ref="D74:K74">+D73</f>
        <v>-592284890</v>
      </c>
      <c r="E74" s="2">
        <f t="shared" si="12"/>
        <v>355295918</v>
      </c>
      <c r="F74" s="2">
        <f t="shared" si="12"/>
        <v>355295918</v>
      </c>
      <c r="G74" s="2">
        <f t="shared" si="12"/>
        <v>355295918</v>
      </c>
      <c r="H74" s="2">
        <f t="shared" si="12"/>
        <v>388103997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96</v>
      </c>
      <c r="B75" s="2">
        <f>+B84-(((B80+B81+B78)*B70)-B79)</f>
        <v>229237737.953631</v>
      </c>
      <c r="C75" s="2">
        <f aca="true" t="shared" si="13" ref="C75:K75">+C84-(((C80+C81+C78)*C70)-C79)</f>
        <v>435325797.3656453</v>
      </c>
      <c r="D75" s="2">
        <f t="shared" si="13"/>
        <v>7939927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1652573231.9602537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783098109</v>
      </c>
      <c r="C77" s="3">
        <v>827645693</v>
      </c>
      <c r="D77" s="3">
        <v>-749889201</v>
      </c>
      <c r="E77" s="3">
        <v>900118263</v>
      </c>
      <c r="F77" s="3">
        <v>925601798</v>
      </c>
      <c r="G77" s="3">
        <v>925601798</v>
      </c>
      <c r="H77" s="3">
        <v>907301841</v>
      </c>
      <c r="I77" s="3">
        <v>1318898206</v>
      </c>
      <c r="J77" s="3">
        <v>1398032095</v>
      </c>
      <c r="K77" s="3">
        <v>1481914028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374802849</v>
      </c>
      <c r="C79" s="3">
        <v>591369586</v>
      </c>
      <c r="D79" s="3">
        <v>7939927</v>
      </c>
      <c r="E79" s="3">
        <v>0</v>
      </c>
      <c r="F79" s="3">
        <v>0</v>
      </c>
      <c r="G79" s="3">
        <v>0</v>
      </c>
      <c r="H79" s="3">
        <v>1697893336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188357397</v>
      </c>
      <c r="C80" s="3">
        <v>197499456</v>
      </c>
      <c r="D80" s="3">
        <v>-262696266</v>
      </c>
      <c r="E80" s="3">
        <v>0</v>
      </c>
      <c r="F80" s="3">
        <v>0</v>
      </c>
      <c r="G80" s="3">
        <v>0</v>
      </c>
      <c r="H80" s="3">
        <v>-744914882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2013377</v>
      </c>
      <c r="C81" s="3">
        <v>4280794</v>
      </c>
      <c r="D81" s="3">
        <v>-92599652</v>
      </c>
      <c r="E81" s="3">
        <v>0</v>
      </c>
      <c r="F81" s="3">
        <v>0</v>
      </c>
      <c r="G81" s="3">
        <v>0</v>
      </c>
      <c r="H81" s="3">
        <v>777722961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27809108</v>
      </c>
      <c r="C82" s="3">
        <v>35208722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598788148</v>
      </c>
      <c r="C83" s="3">
        <v>640047624</v>
      </c>
      <c r="D83" s="3">
        <v>0</v>
      </c>
      <c r="E83" s="3">
        <v>0</v>
      </c>
      <c r="F83" s="3">
        <v>0</v>
      </c>
      <c r="G83" s="3">
        <v>0</v>
      </c>
      <c r="H83" s="3">
        <v>1253319764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165070207</v>
      </c>
      <c r="D5" s="23">
        <v>198611191</v>
      </c>
      <c r="E5" s="24">
        <v>234508440</v>
      </c>
      <c r="F5" s="6">
        <v>224396404</v>
      </c>
      <c r="G5" s="25">
        <v>224396404</v>
      </c>
      <c r="H5" s="26">
        <v>187202635</v>
      </c>
      <c r="I5" s="24">
        <v>288520032</v>
      </c>
      <c r="J5" s="6">
        <v>281402297</v>
      </c>
      <c r="K5" s="25">
        <v>299412960</v>
      </c>
    </row>
    <row r="6" spans="1:11" ht="12.75">
      <c r="A6" s="22" t="s">
        <v>19</v>
      </c>
      <c r="B6" s="6">
        <v>0</v>
      </c>
      <c r="C6" s="6">
        <v>821304414</v>
      </c>
      <c r="D6" s="23">
        <v>964315997</v>
      </c>
      <c r="E6" s="24">
        <v>1113664428</v>
      </c>
      <c r="F6" s="6">
        <v>1241290836</v>
      </c>
      <c r="G6" s="25">
        <v>1241290836</v>
      </c>
      <c r="H6" s="26">
        <v>1019293097</v>
      </c>
      <c r="I6" s="24">
        <v>1290959112</v>
      </c>
      <c r="J6" s="6">
        <v>1128420777</v>
      </c>
      <c r="K6" s="25">
        <v>1200639693</v>
      </c>
    </row>
    <row r="7" spans="1:11" ht="12.75">
      <c r="A7" s="22" t="s">
        <v>20</v>
      </c>
      <c r="B7" s="6">
        <v>0</v>
      </c>
      <c r="C7" s="6">
        <v>7872932</v>
      </c>
      <c r="D7" s="23">
        <v>30702611</v>
      </c>
      <c r="E7" s="24">
        <v>3397824</v>
      </c>
      <c r="F7" s="6">
        <v>3397824</v>
      </c>
      <c r="G7" s="25">
        <v>3397824</v>
      </c>
      <c r="H7" s="26">
        <v>38575280</v>
      </c>
      <c r="I7" s="24">
        <v>2473344</v>
      </c>
      <c r="J7" s="6">
        <v>2412344</v>
      </c>
      <c r="K7" s="25">
        <v>2566729</v>
      </c>
    </row>
    <row r="8" spans="1:11" ht="12.75">
      <c r="A8" s="22" t="s">
        <v>21</v>
      </c>
      <c r="B8" s="6">
        <v>0</v>
      </c>
      <c r="C8" s="6">
        <v>260590295</v>
      </c>
      <c r="D8" s="23">
        <v>322191253</v>
      </c>
      <c r="E8" s="24">
        <v>303005580</v>
      </c>
      <c r="F8" s="6">
        <v>307469376</v>
      </c>
      <c r="G8" s="25">
        <v>307469376</v>
      </c>
      <c r="H8" s="26">
        <v>439135601</v>
      </c>
      <c r="I8" s="24">
        <v>344609928</v>
      </c>
      <c r="J8" s="6">
        <v>332948825</v>
      </c>
      <c r="K8" s="25">
        <v>364238358</v>
      </c>
    </row>
    <row r="9" spans="1:11" ht="12.75">
      <c r="A9" s="22" t="s">
        <v>22</v>
      </c>
      <c r="B9" s="6">
        <v>0</v>
      </c>
      <c r="C9" s="6">
        <v>82988568</v>
      </c>
      <c r="D9" s="23">
        <v>37447164</v>
      </c>
      <c r="E9" s="24">
        <v>109348440</v>
      </c>
      <c r="F9" s="6">
        <v>101080689</v>
      </c>
      <c r="G9" s="25">
        <v>101080689</v>
      </c>
      <c r="H9" s="26">
        <v>21617263</v>
      </c>
      <c r="I9" s="24">
        <v>98001708</v>
      </c>
      <c r="J9" s="6">
        <v>95484719</v>
      </c>
      <c r="K9" s="25">
        <v>101543893</v>
      </c>
    </row>
    <row r="10" spans="1:11" ht="20.25">
      <c r="A10" s="27" t="s">
        <v>86</v>
      </c>
      <c r="B10" s="28">
        <f>SUM(B5:B9)</f>
        <v>0</v>
      </c>
      <c r="C10" s="29">
        <f aca="true" t="shared" si="0" ref="C10:K10">SUM(C5:C9)</f>
        <v>1337826416</v>
      </c>
      <c r="D10" s="30">
        <f t="shared" si="0"/>
        <v>1553268216</v>
      </c>
      <c r="E10" s="28">
        <f t="shared" si="0"/>
        <v>1763924712</v>
      </c>
      <c r="F10" s="29">
        <f t="shared" si="0"/>
        <v>1877635129</v>
      </c>
      <c r="G10" s="31">
        <f t="shared" si="0"/>
        <v>1877635129</v>
      </c>
      <c r="H10" s="32">
        <f t="shared" si="0"/>
        <v>1705823876</v>
      </c>
      <c r="I10" s="28">
        <f t="shared" si="0"/>
        <v>2024564124</v>
      </c>
      <c r="J10" s="29">
        <f t="shared" si="0"/>
        <v>1840668962</v>
      </c>
      <c r="K10" s="31">
        <f t="shared" si="0"/>
        <v>1968401633</v>
      </c>
    </row>
    <row r="11" spans="1:11" ht="12.75">
      <c r="A11" s="22" t="s">
        <v>23</v>
      </c>
      <c r="B11" s="6">
        <v>0</v>
      </c>
      <c r="C11" s="6">
        <v>420564296</v>
      </c>
      <c r="D11" s="23">
        <v>521237169</v>
      </c>
      <c r="E11" s="24">
        <v>527094828</v>
      </c>
      <c r="F11" s="6">
        <v>515923941</v>
      </c>
      <c r="G11" s="25">
        <v>515923941</v>
      </c>
      <c r="H11" s="26">
        <v>526998728</v>
      </c>
      <c r="I11" s="24">
        <v>546658920</v>
      </c>
      <c r="J11" s="6">
        <v>533175423</v>
      </c>
      <c r="K11" s="25">
        <v>567298688</v>
      </c>
    </row>
    <row r="12" spans="1:11" ht="12.75">
      <c r="A12" s="22" t="s">
        <v>24</v>
      </c>
      <c r="B12" s="6">
        <v>0</v>
      </c>
      <c r="C12" s="6">
        <v>21369653</v>
      </c>
      <c r="D12" s="23">
        <v>26442782</v>
      </c>
      <c r="E12" s="24">
        <v>28206804</v>
      </c>
      <c r="F12" s="6">
        <v>28206768</v>
      </c>
      <c r="G12" s="25">
        <v>28206768</v>
      </c>
      <c r="H12" s="26">
        <v>26759488</v>
      </c>
      <c r="I12" s="24">
        <v>30153060</v>
      </c>
      <c r="J12" s="6">
        <v>29409303</v>
      </c>
      <c r="K12" s="25">
        <v>31291502</v>
      </c>
    </row>
    <row r="13" spans="1:11" ht="12.75">
      <c r="A13" s="22" t="s">
        <v>87</v>
      </c>
      <c r="B13" s="6">
        <v>0</v>
      </c>
      <c r="C13" s="6">
        <v>221981904</v>
      </c>
      <c r="D13" s="23">
        <v>213416012</v>
      </c>
      <c r="E13" s="24">
        <v>178507692</v>
      </c>
      <c r="F13" s="6">
        <v>178507680</v>
      </c>
      <c r="G13" s="25">
        <v>178507680</v>
      </c>
      <c r="H13" s="26">
        <v>183131541</v>
      </c>
      <c r="I13" s="24">
        <v>204968256</v>
      </c>
      <c r="J13" s="6">
        <v>199912317</v>
      </c>
      <c r="K13" s="25">
        <v>212706692</v>
      </c>
    </row>
    <row r="14" spans="1:11" ht="12.75">
      <c r="A14" s="22" t="s">
        <v>25</v>
      </c>
      <c r="B14" s="6">
        <v>0</v>
      </c>
      <c r="C14" s="6">
        <v>65808476</v>
      </c>
      <c r="D14" s="23">
        <v>38140672</v>
      </c>
      <c r="E14" s="24">
        <v>8430636</v>
      </c>
      <c r="F14" s="6">
        <v>28631002</v>
      </c>
      <c r="G14" s="25">
        <v>28631002</v>
      </c>
      <c r="H14" s="26">
        <v>47689077</v>
      </c>
      <c r="I14" s="24">
        <v>42422700</v>
      </c>
      <c r="J14" s="6">
        <v>41376280</v>
      </c>
      <c r="K14" s="25">
        <v>44024354</v>
      </c>
    </row>
    <row r="15" spans="1:11" ht="12.75">
      <c r="A15" s="22" t="s">
        <v>26</v>
      </c>
      <c r="B15" s="6">
        <v>0</v>
      </c>
      <c r="C15" s="6">
        <v>557022101</v>
      </c>
      <c r="D15" s="23">
        <v>689791886</v>
      </c>
      <c r="E15" s="24">
        <v>696897324</v>
      </c>
      <c r="F15" s="6">
        <v>730670754</v>
      </c>
      <c r="G15" s="25">
        <v>730670754</v>
      </c>
      <c r="H15" s="26">
        <v>728262670</v>
      </c>
      <c r="I15" s="24">
        <v>852627180</v>
      </c>
      <c r="J15" s="6">
        <v>831595710</v>
      </c>
      <c r="K15" s="25">
        <v>884817923</v>
      </c>
    </row>
    <row r="16" spans="1:11" ht="12.75">
      <c r="A16" s="22" t="s">
        <v>21</v>
      </c>
      <c r="B16" s="6">
        <v>0</v>
      </c>
      <c r="C16" s="6">
        <v>1500000</v>
      </c>
      <c r="D16" s="23">
        <v>4415005</v>
      </c>
      <c r="E16" s="24">
        <v>1590000</v>
      </c>
      <c r="F16" s="6">
        <v>1590000</v>
      </c>
      <c r="G16" s="25">
        <v>1590000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0</v>
      </c>
      <c r="C17" s="6">
        <v>260848478</v>
      </c>
      <c r="D17" s="23">
        <v>443242970</v>
      </c>
      <c r="E17" s="24">
        <v>327590700</v>
      </c>
      <c r="F17" s="6">
        <v>454076189</v>
      </c>
      <c r="G17" s="25">
        <v>454076189</v>
      </c>
      <c r="H17" s="26">
        <v>429774016</v>
      </c>
      <c r="I17" s="24">
        <v>416615796</v>
      </c>
      <c r="J17" s="6">
        <v>406335633</v>
      </c>
      <c r="K17" s="25">
        <v>432341184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1549094908</v>
      </c>
      <c r="D18" s="36">
        <f t="shared" si="1"/>
        <v>1936686496</v>
      </c>
      <c r="E18" s="34">
        <f t="shared" si="1"/>
        <v>1768317984</v>
      </c>
      <c r="F18" s="35">
        <f t="shared" si="1"/>
        <v>1937606334</v>
      </c>
      <c r="G18" s="37">
        <f t="shared" si="1"/>
        <v>1937606334</v>
      </c>
      <c r="H18" s="38">
        <f t="shared" si="1"/>
        <v>1942615520</v>
      </c>
      <c r="I18" s="34">
        <f t="shared" si="1"/>
        <v>2093445912</v>
      </c>
      <c r="J18" s="35">
        <f t="shared" si="1"/>
        <v>2041804666</v>
      </c>
      <c r="K18" s="37">
        <f t="shared" si="1"/>
        <v>2172480343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-211268492</v>
      </c>
      <c r="D19" s="41">
        <f t="shared" si="2"/>
        <v>-383418280</v>
      </c>
      <c r="E19" s="39">
        <f t="shared" si="2"/>
        <v>-4393272</v>
      </c>
      <c r="F19" s="40">
        <f t="shared" si="2"/>
        <v>-59971205</v>
      </c>
      <c r="G19" s="42">
        <f t="shared" si="2"/>
        <v>-59971205</v>
      </c>
      <c r="H19" s="43">
        <f t="shared" si="2"/>
        <v>-236791644</v>
      </c>
      <c r="I19" s="39">
        <f t="shared" si="2"/>
        <v>-68881788</v>
      </c>
      <c r="J19" s="40">
        <f t="shared" si="2"/>
        <v>-201135704</v>
      </c>
      <c r="K19" s="42">
        <f t="shared" si="2"/>
        <v>-204078710</v>
      </c>
    </row>
    <row r="20" spans="1:11" ht="20.25">
      <c r="A20" s="44" t="s">
        <v>30</v>
      </c>
      <c r="B20" s="45">
        <v>0</v>
      </c>
      <c r="C20" s="46">
        <v>236367157</v>
      </c>
      <c r="D20" s="47">
        <v>193975411</v>
      </c>
      <c r="E20" s="45">
        <v>4463760</v>
      </c>
      <c r="F20" s="46">
        <v>247194250</v>
      </c>
      <c r="G20" s="48">
        <v>247194250</v>
      </c>
      <c r="H20" s="49">
        <v>157975000</v>
      </c>
      <c r="I20" s="45">
        <v>257343276</v>
      </c>
      <c r="J20" s="46">
        <v>237765242</v>
      </c>
      <c r="K20" s="48">
        <v>251275948</v>
      </c>
    </row>
    <row r="21" spans="1:11" ht="12.75">
      <c r="A21" s="22" t="s">
        <v>88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89</v>
      </c>
      <c r="B22" s="56">
        <f>SUM(B19:B21)</f>
        <v>0</v>
      </c>
      <c r="C22" s="57">
        <f aca="true" t="shared" si="3" ref="C22:K22">SUM(C19:C21)</f>
        <v>25098665</v>
      </c>
      <c r="D22" s="58">
        <f t="shared" si="3"/>
        <v>-189442869</v>
      </c>
      <c r="E22" s="56">
        <f t="shared" si="3"/>
        <v>70488</v>
      </c>
      <c r="F22" s="57">
        <f t="shared" si="3"/>
        <v>187223045</v>
      </c>
      <c r="G22" s="59">
        <f t="shared" si="3"/>
        <v>187223045</v>
      </c>
      <c r="H22" s="60">
        <f t="shared" si="3"/>
        <v>-78816644</v>
      </c>
      <c r="I22" s="56">
        <f t="shared" si="3"/>
        <v>188461488</v>
      </c>
      <c r="J22" s="57">
        <f t="shared" si="3"/>
        <v>36629538</v>
      </c>
      <c r="K22" s="59">
        <f t="shared" si="3"/>
        <v>47197238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25098665</v>
      </c>
      <c r="D24" s="41">
        <f t="shared" si="4"/>
        <v>-189442869</v>
      </c>
      <c r="E24" s="39">
        <f t="shared" si="4"/>
        <v>70488</v>
      </c>
      <c r="F24" s="40">
        <f t="shared" si="4"/>
        <v>187223045</v>
      </c>
      <c r="G24" s="42">
        <f t="shared" si="4"/>
        <v>187223045</v>
      </c>
      <c r="H24" s="43">
        <f t="shared" si="4"/>
        <v>-78816644</v>
      </c>
      <c r="I24" s="39">
        <f t="shared" si="4"/>
        <v>188461488</v>
      </c>
      <c r="J24" s="40">
        <f t="shared" si="4"/>
        <v>36629538</v>
      </c>
      <c r="K24" s="42">
        <f t="shared" si="4"/>
        <v>47197238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226742958</v>
      </c>
      <c r="D27" s="69">
        <v>256408720</v>
      </c>
      <c r="E27" s="70">
        <v>4500838320</v>
      </c>
      <c r="F27" s="7">
        <v>4218072849</v>
      </c>
      <c r="G27" s="71">
        <v>4218072849</v>
      </c>
      <c r="H27" s="72">
        <v>492489555</v>
      </c>
      <c r="I27" s="70">
        <v>4752754443</v>
      </c>
      <c r="J27" s="7">
        <v>4800151749</v>
      </c>
      <c r="K27" s="71">
        <v>4995052014</v>
      </c>
    </row>
    <row r="28" spans="1:11" ht="12.75">
      <c r="A28" s="73" t="s">
        <v>34</v>
      </c>
      <c r="B28" s="6">
        <v>0</v>
      </c>
      <c r="C28" s="6">
        <v>224195125</v>
      </c>
      <c r="D28" s="23">
        <v>82178895</v>
      </c>
      <c r="E28" s="24">
        <v>302594376</v>
      </c>
      <c r="F28" s="6">
        <v>224194345</v>
      </c>
      <c r="G28" s="25">
        <v>224194345</v>
      </c>
      <c r="H28" s="26">
        <v>92235208</v>
      </c>
      <c r="I28" s="24">
        <v>206088324</v>
      </c>
      <c r="J28" s="6">
        <v>196714221</v>
      </c>
      <c r="K28" s="25">
        <v>205557264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2547833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226742958</v>
      </c>
      <c r="D32" s="69">
        <f t="shared" si="5"/>
        <v>82178895</v>
      </c>
      <c r="E32" s="70">
        <f t="shared" si="5"/>
        <v>302594376</v>
      </c>
      <c r="F32" s="7">
        <f t="shared" si="5"/>
        <v>224194345</v>
      </c>
      <c r="G32" s="71">
        <f t="shared" si="5"/>
        <v>224194345</v>
      </c>
      <c r="H32" s="72">
        <f t="shared" si="5"/>
        <v>92235208</v>
      </c>
      <c r="I32" s="70">
        <f t="shared" si="5"/>
        <v>206088324</v>
      </c>
      <c r="J32" s="7">
        <f t="shared" si="5"/>
        <v>196714221</v>
      </c>
      <c r="K32" s="71">
        <f t="shared" si="5"/>
        <v>205557264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344763836</v>
      </c>
      <c r="D35" s="23">
        <v>541906969</v>
      </c>
      <c r="E35" s="24">
        <v>263064313</v>
      </c>
      <c r="F35" s="6">
        <v>545513024</v>
      </c>
      <c r="G35" s="25">
        <v>545513024</v>
      </c>
      <c r="H35" s="26">
        <v>756374211</v>
      </c>
      <c r="I35" s="24">
        <v>458240814</v>
      </c>
      <c r="J35" s="6">
        <v>484747217</v>
      </c>
      <c r="K35" s="25">
        <v>528281557</v>
      </c>
    </row>
    <row r="36" spans="1:11" ht="12.75">
      <c r="A36" s="22" t="s">
        <v>40</v>
      </c>
      <c r="B36" s="6">
        <v>0</v>
      </c>
      <c r="C36" s="6">
        <v>4021450867</v>
      </c>
      <c r="D36" s="23">
        <v>4061547056</v>
      </c>
      <c r="E36" s="24">
        <v>4500838320</v>
      </c>
      <c r="F36" s="6">
        <v>4503890439</v>
      </c>
      <c r="G36" s="25">
        <v>4503890439</v>
      </c>
      <c r="H36" s="26">
        <v>4268851488</v>
      </c>
      <c r="I36" s="24">
        <v>4752754443</v>
      </c>
      <c r="J36" s="6">
        <v>4800151749</v>
      </c>
      <c r="K36" s="25">
        <v>4995052014</v>
      </c>
    </row>
    <row r="37" spans="1:11" ht="12.75">
      <c r="A37" s="22" t="s">
        <v>41</v>
      </c>
      <c r="B37" s="6">
        <v>0</v>
      </c>
      <c r="C37" s="6">
        <v>737076729</v>
      </c>
      <c r="D37" s="23">
        <v>1152846839</v>
      </c>
      <c r="E37" s="24">
        <v>4801696841</v>
      </c>
      <c r="F37" s="6">
        <v>885283826</v>
      </c>
      <c r="G37" s="25">
        <v>885283826</v>
      </c>
      <c r="H37" s="26">
        <v>1652335156</v>
      </c>
      <c r="I37" s="24">
        <v>672033588</v>
      </c>
      <c r="J37" s="6">
        <v>676665815</v>
      </c>
      <c r="K37" s="25">
        <v>921426110</v>
      </c>
    </row>
    <row r="38" spans="1:11" ht="12.75">
      <c r="A38" s="22" t="s">
        <v>42</v>
      </c>
      <c r="B38" s="6">
        <v>0</v>
      </c>
      <c r="C38" s="6">
        <v>289555162</v>
      </c>
      <c r="D38" s="23">
        <v>300467188</v>
      </c>
      <c r="E38" s="24">
        <v>378963384</v>
      </c>
      <c r="F38" s="6">
        <v>378618705</v>
      </c>
      <c r="G38" s="25">
        <v>378618705</v>
      </c>
      <c r="H38" s="26">
        <v>320773765</v>
      </c>
      <c r="I38" s="24">
        <v>539650302</v>
      </c>
      <c r="J38" s="6">
        <v>565432725</v>
      </c>
      <c r="K38" s="25">
        <v>456065224</v>
      </c>
    </row>
    <row r="39" spans="1:11" ht="12.75">
      <c r="A39" s="22" t="s">
        <v>43</v>
      </c>
      <c r="B39" s="6">
        <v>0</v>
      </c>
      <c r="C39" s="6">
        <v>3339582812</v>
      </c>
      <c r="D39" s="23">
        <v>3339582860</v>
      </c>
      <c r="E39" s="24">
        <v>-416828080</v>
      </c>
      <c r="F39" s="6">
        <v>3598277887</v>
      </c>
      <c r="G39" s="25">
        <v>3598277887</v>
      </c>
      <c r="H39" s="26">
        <v>3130933396</v>
      </c>
      <c r="I39" s="24">
        <v>3810849877</v>
      </c>
      <c r="J39" s="6">
        <v>4006170888</v>
      </c>
      <c r="K39" s="25">
        <v>4098644999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287614600</v>
      </c>
      <c r="D42" s="23">
        <v>244692860</v>
      </c>
      <c r="E42" s="24">
        <v>-1495798152</v>
      </c>
      <c r="F42" s="6">
        <v>-1463503896</v>
      </c>
      <c r="G42" s="25">
        <v>-1463503896</v>
      </c>
      <c r="H42" s="26">
        <v>-10040294</v>
      </c>
      <c r="I42" s="24">
        <v>-1765547868</v>
      </c>
      <c r="J42" s="6">
        <v>-1721994835</v>
      </c>
      <c r="K42" s="25">
        <v>-1832202669</v>
      </c>
    </row>
    <row r="43" spans="1:11" ht="12.75">
      <c r="A43" s="22" t="s">
        <v>46</v>
      </c>
      <c r="B43" s="6">
        <v>0</v>
      </c>
      <c r="C43" s="6">
        <v>-226616796</v>
      </c>
      <c r="D43" s="23">
        <v>-209970653</v>
      </c>
      <c r="E43" s="24">
        <v>-4507085004</v>
      </c>
      <c r="F43" s="6">
        <v>-232504759</v>
      </c>
      <c r="G43" s="25">
        <v>-232504759</v>
      </c>
      <c r="H43" s="26">
        <v>-208161918</v>
      </c>
      <c r="I43" s="24">
        <v>-200011</v>
      </c>
      <c r="J43" s="6">
        <v>-183337</v>
      </c>
      <c r="K43" s="25">
        <v>-183337</v>
      </c>
    </row>
    <row r="44" spans="1:11" ht="12.75">
      <c r="A44" s="22" t="s">
        <v>47</v>
      </c>
      <c r="B44" s="6">
        <v>0</v>
      </c>
      <c r="C44" s="6">
        <v>-14083973</v>
      </c>
      <c r="D44" s="23">
        <v>58712001</v>
      </c>
      <c r="E44" s="24">
        <v>3675648</v>
      </c>
      <c r="F44" s="6">
        <v>-16779939</v>
      </c>
      <c r="G44" s="25">
        <v>-16779939</v>
      </c>
      <c r="H44" s="26">
        <v>-21517115</v>
      </c>
      <c r="I44" s="24">
        <v>-105561481</v>
      </c>
      <c r="J44" s="6">
        <v>-59931448</v>
      </c>
      <c r="K44" s="25">
        <v>-268494470</v>
      </c>
    </row>
    <row r="45" spans="1:11" ht="12.75">
      <c r="A45" s="33" t="s">
        <v>48</v>
      </c>
      <c r="B45" s="7">
        <v>0</v>
      </c>
      <c r="C45" s="7">
        <v>127942966</v>
      </c>
      <c r="D45" s="69">
        <v>233532164</v>
      </c>
      <c r="E45" s="70">
        <v>-5999207508</v>
      </c>
      <c r="F45" s="7">
        <v>-1461138903</v>
      </c>
      <c r="G45" s="71">
        <v>-1461138903</v>
      </c>
      <c r="H45" s="72">
        <v>-183731999</v>
      </c>
      <c r="I45" s="70">
        <v>-1774076165</v>
      </c>
      <c r="J45" s="7">
        <v>-1652408906</v>
      </c>
      <c r="K45" s="71">
        <v>-1925468038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127942966</v>
      </c>
      <c r="D48" s="23">
        <v>56008230</v>
      </c>
      <c r="E48" s="24">
        <v>-27629795</v>
      </c>
      <c r="F48" s="6">
        <v>193000426</v>
      </c>
      <c r="G48" s="25">
        <v>193000426</v>
      </c>
      <c r="H48" s="26">
        <v>34192705</v>
      </c>
      <c r="I48" s="24">
        <v>164810247</v>
      </c>
      <c r="J48" s="6">
        <v>191377087</v>
      </c>
      <c r="K48" s="25">
        <v>208488305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497130716.3122664</v>
      </c>
      <c r="D49" s="23">
        <f t="shared" si="6"/>
        <v>476083621.492671</v>
      </c>
      <c r="E49" s="24">
        <f t="shared" si="6"/>
        <v>4732535734.915246</v>
      </c>
      <c r="F49" s="6">
        <f t="shared" si="6"/>
        <v>830590375.3938092</v>
      </c>
      <c r="G49" s="25">
        <f t="shared" si="6"/>
        <v>830590375.3938092</v>
      </c>
      <c r="H49" s="26">
        <f t="shared" si="6"/>
        <v>751887422.0176868</v>
      </c>
      <c r="I49" s="24">
        <f t="shared" si="6"/>
        <v>515142195.97253686</v>
      </c>
      <c r="J49" s="6">
        <f t="shared" si="6"/>
        <v>565388872.3565638</v>
      </c>
      <c r="K49" s="25">
        <f t="shared" si="6"/>
        <v>601568654.904707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-369187750.3122664</v>
      </c>
      <c r="D50" s="69">
        <f t="shared" si="7"/>
        <v>-420075391.492671</v>
      </c>
      <c r="E50" s="70">
        <f t="shared" si="7"/>
        <v>-4760165529.915246</v>
      </c>
      <c r="F50" s="7">
        <f t="shared" si="7"/>
        <v>-637589949.3938092</v>
      </c>
      <c r="G50" s="71">
        <f t="shared" si="7"/>
        <v>-637589949.3938092</v>
      </c>
      <c r="H50" s="72">
        <f t="shared" si="7"/>
        <v>-717694717.0176868</v>
      </c>
      <c r="I50" s="70">
        <f t="shared" si="7"/>
        <v>-350331948.97253686</v>
      </c>
      <c r="J50" s="7">
        <f t="shared" si="7"/>
        <v>-374011785.3565638</v>
      </c>
      <c r="K50" s="71">
        <f t="shared" si="7"/>
        <v>-393080349.90470695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4007958106</v>
      </c>
      <c r="D53" s="23">
        <v>3760343671</v>
      </c>
      <c r="E53" s="24">
        <v>4171153824</v>
      </c>
      <c r="F53" s="6">
        <v>4266566888</v>
      </c>
      <c r="G53" s="25">
        <v>4266566888</v>
      </c>
      <c r="H53" s="26">
        <v>3947976900</v>
      </c>
      <c r="I53" s="24">
        <v>4357183190</v>
      </c>
      <c r="J53" s="6">
        <v>4561600200</v>
      </c>
      <c r="K53" s="25">
        <v>4742989759</v>
      </c>
    </row>
    <row r="54" spans="1:11" ht="12.75">
      <c r="A54" s="22" t="s">
        <v>55</v>
      </c>
      <c r="B54" s="6">
        <v>0</v>
      </c>
      <c r="C54" s="6">
        <v>221981904</v>
      </c>
      <c r="D54" s="23">
        <v>0</v>
      </c>
      <c r="E54" s="24">
        <v>178507692</v>
      </c>
      <c r="F54" s="6">
        <v>178507680</v>
      </c>
      <c r="G54" s="25">
        <v>178507680</v>
      </c>
      <c r="H54" s="26">
        <v>171054980</v>
      </c>
      <c r="I54" s="24">
        <v>204968256</v>
      </c>
      <c r="J54" s="6">
        <v>199912317</v>
      </c>
      <c r="K54" s="25">
        <v>212706692</v>
      </c>
    </row>
    <row r="55" spans="1:11" ht="12.75">
      <c r="A55" s="22" t="s">
        <v>56</v>
      </c>
      <c r="B55" s="6">
        <v>0</v>
      </c>
      <c r="C55" s="6">
        <v>0</v>
      </c>
      <c r="D55" s="23">
        <v>-48039359</v>
      </c>
      <c r="E55" s="24">
        <v>4209941268</v>
      </c>
      <c r="F55" s="6">
        <v>4019417833</v>
      </c>
      <c r="G55" s="25">
        <v>4019417833</v>
      </c>
      <c r="H55" s="26">
        <v>188813951</v>
      </c>
      <c r="I55" s="24">
        <v>4427020599</v>
      </c>
      <c r="J55" s="6">
        <v>4629403490</v>
      </c>
      <c r="K55" s="25">
        <v>4822251386</v>
      </c>
    </row>
    <row r="56" spans="1:11" ht="12.75">
      <c r="A56" s="22" t="s">
        <v>57</v>
      </c>
      <c r="B56" s="6">
        <v>0</v>
      </c>
      <c r="C56" s="6">
        <v>60260549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66942372</v>
      </c>
      <c r="J56" s="6">
        <v>65287519</v>
      </c>
      <c r="K56" s="25">
        <v>69465924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5293853</v>
      </c>
      <c r="D59" s="23">
        <v>25874282</v>
      </c>
      <c r="E59" s="24">
        <v>27828875</v>
      </c>
      <c r="F59" s="6">
        <v>27828875</v>
      </c>
      <c r="G59" s="25">
        <v>27828875</v>
      </c>
      <c r="H59" s="26">
        <v>27828875</v>
      </c>
      <c r="I59" s="24">
        <v>29895806</v>
      </c>
      <c r="J59" s="6">
        <v>31582007</v>
      </c>
      <c r="K59" s="25">
        <v>34265988</v>
      </c>
    </row>
    <row r="60" spans="1:11" ht="12.75">
      <c r="A60" s="90" t="s">
        <v>60</v>
      </c>
      <c r="B60" s="6">
        <v>0</v>
      </c>
      <c r="C60" s="6">
        <v>45917336</v>
      </c>
      <c r="D60" s="23">
        <v>41110779</v>
      </c>
      <c r="E60" s="24">
        <v>43741868</v>
      </c>
      <c r="F60" s="6">
        <v>43741868</v>
      </c>
      <c r="G60" s="25">
        <v>43741868</v>
      </c>
      <c r="H60" s="26">
        <v>43741868</v>
      </c>
      <c r="I60" s="24">
        <v>46366380</v>
      </c>
      <c r="J60" s="6">
        <v>46541348</v>
      </c>
      <c r="K60" s="25">
        <v>49519994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550</v>
      </c>
      <c r="D63" s="99">
        <v>550</v>
      </c>
      <c r="E63" s="97">
        <v>550</v>
      </c>
      <c r="F63" s="98">
        <v>550</v>
      </c>
      <c r="G63" s="99">
        <v>550</v>
      </c>
      <c r="H63" s="100">
        <v>550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15779</v>
      </c>
      <c r="D65" s="99">
        <v>15779</v>
      </c>
      <c r="E65" s="97">
        <v>15779</v>
      </c>
      <c r="F65" s="98">
        <v>15779</v>
      </c>
      <c r="G65" s="99">
        <v>15779</v>
      </c>
      <c r="H65" s="100">
        <v>15779</v>
      </c>
      <c r="I65" s="97">
        <v>11326</v>
      </c>
      <c r="J65" s="98">
        <v>11326</v>
      </c>
      <c r="K65" s="99">
        <v>11326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0.8449095640132267</v>
      </c>
      <c r="D70" s="5">
        <f t="shared" si="8"/>
        <v>1.1212430652741543</v>
      </c>
      <c r="E70" s="5">
        <f t="shared" si="8"/>
        <v>0.010017735389411706</v>
      </c>
      <c r="F70" s="5">
        <f t="shared" si="8"/>
        <v>0.014980874225735524</v>
      </c>
      <c r="G70" s="5">
        <f t="shared" si="8"/>
        <v>0.014980874225735524</v>
      </c>
      <c r="H70" s="5">
        <f t="shared" si="8"/>
        <v>1.0070477649896377</v>
      </c>
      <c r="I70" s="5">
        <f t="shared" si="8"/>
        <v>0.0006170675351356647</v>
      </c>
      <c r="J70" s="5">
        <f t="shared" si="8"/>
        <v>0.0006720370144247888</v>
      </c>
      <c r="K70" s="5">
        <f t="shared" si="8"/>
        <v>0.0006720651281925839</v>
      </c>
    </row>
    <row r="71" spans="1:11" ht="12.75" hidden="1">
      <c r="A71" s="2" t="s">
        <v>92</v>
      </c>
      <c r="B71" s="2">
        <f>+B83</f>
        <v>0</v>
      </c>
      <c r="C71" s="2">
        <f aca="true" t="shared" si="9" ref="C71:K71">+C83</f>
        <v>879845128</v>
      </c>
      <c r="D71" s="2">
        <f t="shared" si="9"/>
        <v>1376767712</v>
      </c>
      <c r="E71" s="2">
        <f t="shared" si="9"/>
        <v>14340360</v>
      </c>
      <c r="F71" s="2">
        <f t="shared" si="9"/>
        <v>23076188</v>
      </c>
      <c r="G71" s="2">
        <f t="shared" si="9"/>
        <v>23076188</v>
      </c>
      <c r="H71" s="2">
        <f t="shared" si="9"/>
        <v>1281535446</v>
      </c>
      <c r="I71" s="2">
        <f t="shared" si="9"/>
        <v>1011708</v>
      </c>
      <c r="J71" s="2">
        <f t="shared" si="9"/>
        <v>986755</v>
      </c>
      <c r="K71" s="2">
        <f t="shared" si="9"/>
        <v>1049917</v>
      </c>
    </row>
    <row r="72" spans="1:11" ht="12.75" hidden="1">
      <c r="A72" s="2" t="s">
        <v>93</v>
      </c>
      <c r="B72" s="2">
        <f>+B77</f>
        <v>0</v>
      </c>
      <c r="C72" s="2">
        <f aca="true" t="shared" si="10" ref="C72:K72">+C77</f>
        <v>1041348288</v>
      </c>
      <c r="D72" s="2">
        <f t="shared" si="10"/>
        <v>1227894071</v>
      </c>
      <c r="E72" s="2">
        <f t="shared" si="10"/>
        <v>1431497184</v>
      </c>
      <c r="F72" s="2">
        <f t="shared" si="10"/>
        <v>1540376593</v>
      </c>
      <c r="G72" s="2">
        <f t="shared" si="10"/>
        <v>1540376593</v>
      </c>
      <c r="H72" s="2">
        <f t="shared" si="10"/>
        <v>1272566695</v>
      </c>
      <c r="I72" s="2">
        <f t="shared" si="10"/>
        <v>1639541772</v>
      </c>
      <c r="J72" s="2">
        <f t="shared" si="10"/>
        <v>1468304541</v>
      </c>
      <c r="K72" s="2">
        <f t="shared" si="10"/>
        <v>1562225082</v>
      </c>
    </row>
    <row r="73" spans="1:11" ht="12.75" hidden="1">
      <c r="A73" s="2" t="s">
        <v>94</v>
      </c>
      <c r="B73" s="2">
        <f>+B74</f>
        <v>300641503</v>
      </c>
      <c r="C73" s="2">
        <f aca="true" t="shared" si="11" ref="C73:K73">+(C78+C80+C81+C82)-(B78+B80+B81+B82)</f>
        <v>215346044</v>
      </c>
      <c r="D73" s="2">
        <f t="shared" si="11"/>
        <v>267643514</v>
      </c>
      <c r="E73" s="2">
        <f t="shared" si="11"/>
        <v>-191831770</v>
      </c>
      <c r="F73" s="2">
        <f>+(F78+F80+F81+F82)-(D78+D80+D81+D82)</f>
        <v>-133404178</v>
      </c>
      <c r="G73" s="2">
        <f>+(G78+G80+G81+G82)-(D78+D80+D81+D82)</f>
        <v>-133404178</v>
      </c>
      <c r="H73" s="2">
        <f>+(H78+H80+H81+H82)-(D78+D80+D81+D82)</f>
        <v>236440501</v>
      </c>
      <c r="I73" s="2">
        <f>+(I78+I80+I81+I82)-(E78+E80+E81+E82)</f>
        <v>-654442</v>
      </c>
      <c r="J73" s="2">
        <f t="shared" si="11"/>
        <v>-339154</v>
      </c>
      <c r="K73" s="2">
        <f t="shared" si="11"/>
        <v>26126548</v>
      </c>
    </row>
    <row r="74" spans="1:11" ht="12.75" hidden="1">
      <c r="A74" s="2" t="s">
        <v>95</v>
      </c>
      <c r="B74" s="2">
        <f>+TREND(C74:E74)</f>
        <v>300641503</v>
      </c>
      <c r="C74" s="2">
        <f>+C73</f>
        <v>215346044</v>
      </c>
      <c r="D74" s="2">
        <f aca="true" t="shared" si="12" ref="D74:K74">+D73</f>
        <v>267643514</v>
      </c>
      <c r="E74" s="2">
        <f t="shared" si="12"/>
        <v>-191831770</v>
      </c>
      <c r="F74" s="2">
        <f t="shared" si="12"/>
        <v>-133404178</v>
      </c>
      <c r="G74" s="2">
        <f t="shared" si="12"/>
        <v>-133404178</v>
      </c>
      <c r="H74" s="2">
        <f t="shared" si="12"/>
        <v>236440501</v>
      </c>
      <c r="I74" s="2">
        <f t="shared" si="12"/>
        <v>-654442</v>
      </c>
      <c r="J74" s="2">
        <f t="shared" si="12"/>
        <v>-339154</v>
      </c>
      <c r="K74" s="2">
        <f t="shared" si="12"/>
        <v>26126548</v>
      </c>
    </row>
    <row r="75" spans="1:11" ht="12.75" hidden="1">
      <c r="A75" s="2" t="s">
        <v>96</v>
      </c>
      <c r="B75" s="2">
        <f>+B84-(((B80+B81+B78)*B70)-B79)</f>
        <v>0</v>
      </c>
      <c r="C75" s="2">
        <f aca="true" t="shared" si="13" ref="C75:K75">+C84-(((C80+C81+C78)*C70)-C79)</f>
        <v>497130716.3122664</v>
      </c>
      <c r="D75" s="2">
        <f t="shared" si="13"/>
        <v>476083621.492671</v>
      </c>
      <c r="E75" s="2">
        <f t="shared" si="13"/>
        <v>4732535734.915246</v>
      </c>
      <c r="F75" s="2">
        <f t="shared" si="13"/>
        <v>830590375.3938092</v>
      </c>
      <c r="G75" s="2">
        <f t="shared" si="13"/>
        <v>830590375.3938092</v>
      </c>
      <c r="H75" s="2">
        <f t="shared" si="13"/>
        <v>751887422.0176868</v>
      </c>
      <c r="I75" s="2">
        <f t="shared" si="13"/>
        <v>515142195.97253686</v>
      </c>
      <c r="J75" s="2">
        <f t="shared" si="13"/>
        <v>565388872.3565638</v>
      </c>
      <c r="K75" s="2">
        <f t="shared" si="13"/>
        <v>601568654.904707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1041348288</v>
      </c>
      <c r="D77" s="3">
        <v>1227894071</v>
      </c>
      <c r="E77" s="3">
        <v>1431497184</v>
      </c>
      <c r="F77" s="3">
        <v>1540376593</v>
      </c>
      <c r="G77" s="3">
        <v>1540376593</v>
      </c>
      <c r="H77" s="3">
        <v>1272566695</v>
      </c>
      <c r="I77" s="3">
        <v>1639541772</v>
      </c>
      <c r="J77" s="3">
        <v>1468304541</v>
      </c>
      <c r="K77" s="3">
        <v>1562225082</v>
      </c>
    </row>
    <row r="78" spans="1:11" ht="13.5" hidden="1">
      <c r="A78" s="1" t="s">
        <v>67</v>
      </c>
      <c r="B78" s="3">
        <v>0</v>
      </c>
      <c r="C78" s="3">
        <v>1261276</v>
      </c>
      <c r="D78" s="3">
        <v>0</v>
      </c>
      <c r="E78" s="3">
        <v>4818792</v>
      </c>
      <c r="F78" s="3">
        <v>1427886</v>
      </c>
      <c r="G78" s="3">
        <v>1427886</v>
      </c>
      <c r="H78" s="3">
        <v>0</v>
      </c>
      <c r="I78" s="3">
        <v>1427893</v>
      </c>
      <c r="J78" s="3">
        <v>1427893</v>
      </c>
      <c r="K78" s="3">
        <v>1427893</v>
      </c>
    </row>
    <row r="79" spans="1:11" ht="13.5" hidden="1">
      <c r="A79" s="1" t="s">
        <v>68</v>
      </c>
      <c r="B79" s="3">
        <v>0</v>
      </c>
      <c r="C79" s="3">
        <v>677865371</v>
      </c>
      <c r="D79" s="3">
        <v>1017632314</v>
      </c>
      <c r="E79" s="3">
        <v>4733765249</v>
      </c>
      <c r="F79" s="3">
        <v>834132174</v>
      </c>
      <c r="G79" s="3">
        <v>834132174</v>
      </c>
      <c r="H79" s="3">
        <v>1476387855</v>
      </c>
      <c r="I79" s="3">
        <v>515320453</v>
      </c>
      <c r="J79" s="3">
        <v>565582711</v>
      </c>
      <c r="K79" s="3">
        <v>601779986</v>
      </c>
    </row>
    <row r="80" spans="1:11" ht="13.5" hidden="1">
      <c r="A80" s="1" t="s">
        <v>69</v>
      </c>
      <c r="B80" s="3">
        <v>0</v>
      </c>
      <c r="C80" s="3">
        <v>211862638</v>
      </c>
      <c r="D80" s="3">
        <v>29748349</v>
      </c>
      <c r="E80" s="3">
        <v>282137688</v>
      </c>
      <c r="F80" s="3">
        <v>355563781</v>
      </c>
      <c r="G80" s="3">
        <v>355563781</v>
      </c>
      <c r="H80" s="3">
        <v>62560743</v>
      </c>
      <c r="I80" s="3">
        <v>215846717</v>
      </c>
      <c r="J80" s="3">
        <v>210780720</v>
      </c>
      <c r="K80" s="3">
        <v>231875294</v>
      </c>
    </row>
    <row r="81" spans="1:11" ht="13.5" hidden="1">
      <c r="A81" s="1" t="s">
        <v>70</v>
      </c>
      <c r="B81" s="3">
        <v>0</v>
      </c>
      <c r="C81" s="3">
        <v>786145</v>
      </c>
      <c r="D81" s="3">
        <v>453241209</v>
      </c>
      <c r="E81" s="3">
        <v>2575632</v>
      </c>
      <c r="F81" s="3">
        <v>-9031960</v>
      </c>
      <c r="G81" s="3">
        <v>-9031960</v>
      </c>
      <c r="H81" s="3">
        <v>656869316</v>
      </c>
      <c r="I81" s="3">
        <v>71603053</v>
      </c>
      <c r="J81" s="3">
        <v>76225862</v>
      </c>
      <c r="K81" s="3">
        <v>81147134</v>
      </c>
    </row>
    <row r="82" spans="1:11" ht="13.5" hidden="1">
      <c r="A82" s="1" t="s">
        <v>71</v>
      </c>
      <c r="B82" s="3">
        <v>0</v>
      </c>
      <c r="C82" s="3">
        <v>1435985</v>
      </c>
      <c r="D82" s="3">
        <v>0</v>
      </c>
      <c r="E82" s="3">
        <v>1625676</v>
      </c>
      <c r="F82" s="3">
        <v>1625673</v>
      </c>
      <c r="G82" s="3">
        <v>1625673</v>
      </c>
      <c r="H82" s="3">
        <v>0</v>
      </c>
      <c r="I82" s="3">
        <v>1625683</v>
      </c>
      <c r="J82" s="3">
        <v>1729717</v>
      </c>
      <c r="K82" s="3">
        <v>1840419</v>
      </c>
    </row>
    <row r="83" spans="1:11" ht="13.5" hidden="1">
      <c r="A83" s="1" t="s">
        <v>72</v>
      </c>
      <c r="B83" s="3">
        <v>0</v>
      </c>
      <c r="C83" s="3">
        <v>879845128</v>
      </c>
      <c r="D83" s="3">
        <v>1376767712</v>
      </c>
      <c r="E83" s="3">
        <v>14340360</v>
      </c>
      <c r="F83" s="3">
        <v>23076188</v>
      </c>
      <c r="G83" s="3">
        <v>23076188</v>
      </c>
      <c r="H83" s="3">
        <v>1281535446</v>
      </c>
      <c r="I83" s="3">
        <v>1011708</v>
      </c>
      <c r="J83" s="3">
        <v>986755</v>
      </c>
      <c r="K83" s="3">
        <v>1049917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1670942</v>
      </c>
      <c r="F84" s="3">
        <v>1670942</v>
      </c>
      <c r="G84" s="3">
        <v>1670942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592096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3308803</v>
      </c>
      <c r="C7" s="6">
        <v>1463895</v>
      </c>
      <c r="D7" s="23">
        <v>-1569451</v>
      </c>
      <c r="E7" s="24">
        <v>0</v>
      </c>
      <c r="F7" s="6">
        <v>222346</v>
      </c>
      <c r="G7" s="25">
        <v>222346</v>
      </c>
      <c r="H7" s="26">
        <v>947914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211054795</v>
      </c>
      <c r="C8" s="6">
        <v>216304544</v>
      </c>
      <c r="D8" s="23">
        <v>-12980000</v>
      </c>
      <c r="E8" s="24">
        <v>270121751</v>
      </c>
      <c r="F8" s="6">
        <v>228808003</v>
      </c>
      <c r="G8" s="25">
        <v>228808003</v>
      </c>
      <c r="H8" s="26">
        <v>294778777</v>
      </c>
      <c r="I8" s="24">
        <v>207828000</v>
      </c>
      <c r="J8" s="6">
        <v>229123000</v>
      </c>
      <c r="K8" s="25">
        <v>236763000</v>
      </c>
    </row>
    <row r="9" spans="1:11" ht="12.75">
      <c r="A9" s="22" t="s">
        <v>22</v>
      </c>
      <c r="B9" s="6">
        <v>62730073</v>
      </c>
      <c r="C9" s="6">
        <v>21978587</v>
      </c>
      <c r="D9" s="23">
        <v>-8182697</v>
      </c>
      <c r="E9" s="24">
        <v>69473540</v>
      </c>
      <c r="F9" s="6">
        <v>25444170</v>
      </c>
      <c r="G9" s="25">
        <v>25444170</v>
      </c>
      <c r="H9" s="26">
        <v>3715567</v>
      </c>
      <c r="I9" s="24">
        <v>19972768</v>
      </c>
      <c r="J9" s="6">
        <v>16499442</v>
      </c>
      <c r="K9" s="25">
        <v>17153233</v>
      </c>
    </row>
    <row r="10" spans="1:11" ht="20.25">
      <c r="A10" s="27" t="s">
        <v>86</v>
      </c>
      <c r="B10" s="28">
        <f>SUM(B5:B9)</f>
        <v>277093671</v>
      </c>
      <c r="C10" s="29">
        <f aca="true" t="shared" si="0" ref="C10:K10">SUM(C5:C9)</f>
        <v>239747026</v>
      </c>
      <c r="D10" s="30">
        <f t="shared" si="0"/>
        <v>-22732148</v>
      </c>
      <c r="E10" s="28">
        <f t="shared" si="0"/>
        <v>339595291</v>
      </c>
      <c r="F10" s="29">
        <f t="shared" si="0"/>
        <v>254474519</v>
      </c>
      <c r="G10" s="31">
        <f t="shared" si="0"/>
        <v>254474519</v>
      </c>
      <c r="H10" s="32">
        <f t="shared" si="0"/>
        <v>300034354</v>
      </c>
      <c r="I10" s="28">
        <f t="shared" si="0"/>
        <v>227800768</v>
      </c>
      <c r="J10" s="29">
        <f t="shared" si="0"/>
        <v>245622442</v>
      </c>
      <c r="K10" s="31">
        <f t="shared" si="0"/>
        <v>253916233</v>
      </c>
    </row>
    <row r="11" spans="1:11" ht="12.75">
      <c r="A11" s="22" t="s">
        <v>23</v>
      </c>
      <c r="B11" s="6">
        <v>164979230</v>
      </c>
      <c r="C11" s="6">
        <v>167250307</v>
      </c>
      <c r="D11" s="23">
        <v>-13529247</v>
      </c>
      <c r="E11" s="24">
        <v>168328810</v>
      </c>
      <c r="F11" s="6">
        <v>168328810</v>
      </c>
      <c r="G11" s="25">
        <v>168328810</v>
      </c>
      <c r="H11" s="26">
        <v>176193635</v>
      </c>
      <c r="I11" s="24">
        <v>180353673</v>
      </c>
      <c r="J11" s="6">
        <v>192978430</v>
      </c>
      <c r="K11" s="25">
        <v>206486920</v>
      </c>
    </row>
    <row r="12" spans="1:11" ht="12.75">
      <c r="A12" s="22" t="s">
        <v>24</v>
      </c>
      <c r="B12" s="6">
        <v>9968157</v>
      </c>
      <c r="C12" s="6">
        <v>9700275</v>
      </c>
      <c r="D12" s="23">
        <v>0</v>
      </c>
      <c r="E12" s="24">
        <v>13684728</v>
      </c>
      <c r="F12" s="6">
        <v>13684728</v>
      </c>
      <c r="G12" s="25">
        <v>13684728</v>
      </c>
      <c r="H12" s="26">
        <v>13020091</v>
      </c>
      <c r="I12" s="24">
        <v>14642659</v>
      </c>
      <c r="J12" s="6">
        <v>15667645</v>
      </c>
      <c r="K12" s="25">
        <v>16764381</v>
      </c>
    </row>
    <row r="13" spans="1:11" ht="12.75">
      <c r="A13" s="22" t="s">
        <v>87</v>
      </c>
      <c r="B13" s="6">
        <v>8023283</v>
      </c>
      <c r="C13" s="6">
        <v>9450574</v>
      </c>
      <c r="D13" s="23">
        <v>-2640902</v>
      </c>
      <c r="E13" s="24">
        <v>8160512</v>
      </c>
      <c r="F13" s="6">
        <v>8160512</v>
      </c>
      <c r="G13" s="25">
        <v>8160512</v>
      </c>
      <c r="H13" s="26">
        <v>7205520</v>
      </c>
      <c r="I13" s="24">
        <v>7000271</v>
      </c>
      <c r="J13" s="6">
        <v>6650257</v>
      </c>
      <c r="K13" s="25">
        <v>6317744</v>
      </c>
    </row>
    <row r="14" spans="1:11" ht="12.75">
      <c r="A14" s="22" t="s">
        <v>25</v>
      </c>
      <c r="B14" s="6">
        <v>12095</v>
      </c>
      <c r="C14" s="6">
        <v>6643700</v>
      </c>
      <c r="D14" s="23">
        <v>1516045</v>
      </c>
      <c r="E14" s="24">
        <v>1485507</v>
      </c>
      <c r="F14" s="6">
        <v>1485507</v>
      </c>
      <c r="G14" s="25">
        <v>1485507</v>
      </c>
      <c r="H14" s="26">
        <v>1739493</v>
      </c>
      <c r="I14" s="24">
        <v>1564239</v>
      </c>
      <c r="J14" s="6">
        <v>1648708</v>
      </c>
      <c r="K14" s="25">
        <v>1737738</v>
      </c>
    </row>
    <row r="15" spans="1:11" ht="12.75">
      <c r="A15" s="22" t="s">
        <v>26</v>
      </c>
      <c r="B15" s="6">
        <v>0</v>
      </c>
      <c r="C15" s="6">
        <v>0</v>
      </c>
      <c r="D15" s="23">
        <v>0</v>
      </c>
      <c r="E15" s="24">
        <v>100000</v>
      </c>
      <c r="F15" s="6">
        <v>100000</v>
      </c>
      <c r="G15" s="25">
        <v>100000</v>
      </c>
      <c r="H15" s="26">
        <v>166331</v>
      </c>
      <c r="I15" s="24">
        <v>200000</v>
      </c>
      <c r="J15" s="6">
        <v>210800</v>
      </c>
      <c r="K15" s="25">
        <v>222183</v>
      </c>
    </row>
    <row r="16" spans="1:11" ht="12.75">
      <c r="A16" s="22" t="s">
        <v>21</v>
      </c>
      <c r="B16" s="6">
        <v>4394000</v>
      </c>
      <c r="C16" s="6">
        <v>13581821</v>
      </c>
      <c r="D16" s="23">
        <v>0</v>
      </c>
      <c r="E16" s="24">
        <v>7796000</v>
      </c>
      <c r="F16" s="6">
        <v>12188200</v>
      </c>
      <c r="G16" s="25">
        <v>12188200</v>
      </c>
      <c r="H16" s="26">
        <v>12141800</v>
      </c>
      <c r="I16" s="24">
        <v>12640200</v>
      </c>
      <c r="J16" s="6">
        <v>13135200</v>
      </c>
      <c r="K16" s="25">
        <v>13135200</v>
      </c>
    </row>
    <row r="17" spans="1:11" ht="12.75">
      <c r="A17" s="22" t="s">
        <v>27</v>
      </c>
      <c r="B17" s="6">
        <v>114835573</v>
      </c>
      <c r="C17" s="6">
        <v>94377126</v>
      </c>
      <c r="D17" s="23">
        <v>83736251</v>
      </c>
      <c r="E17" s="24">
        <v>142637698</v>
      </c>
      <c r="F17" s="6">
        <v>87123748</v>
      </c>
      <c r="G17" s="25">
        <v>87123748</v>
      </c>
      <c r="H17" s="26">
        <v>44839611</v>
      </c>
      <c r="I17" s="24">
        <v>65215847</v>
      </c>
      <c r="J17" s="6">
        <v>56845433</v>
      </c>
      <c r="K17" s="25">
        <v>59918162</v>
      </c>
    </row>
    <row r="18" spans="1:11" ht="12.75">
      <c r="A18" s="33" t="s">
        <v>28</v>
      </c>
      <c r="B18" s="34">
        <f>SUM(B11:B17)</f>
        <v>302212338</v>
      </c>
      <c r="C18" s="35">
        <f aca="true" t="shared" si="1" ref="C18:K18">SUM(C11:C17)</f>
        <v>301003803</v>
      </c>
      <c r="D18" s="36">
        <f t="shared" si="1"/>
        <v>69082147</v>
      </c>
      <c r="E18" s="34">
        <f t="shared" si="1"/>
        <v>342193255</v>
      </c>
      <c r="F18" s="35">
        <f t="shared" si="1"/>
        <v>291071505</v>
      </c>
      <c r="G18" s="37">
        <f t="shared" si="1"/>
        <v>291071505</v>
      </c>
      <c r="H18" s="38">
        <f t="shared" si="1"/>
        <v>255306481</v>
      </c>
      <c r="I18" s="34">
        <f t="shared" si="1"/>
        <v>281616889</v>
      </c>
      <c r="J18" s="35">
        <f t="shared" si="1"/>
        <v>287136473</v>
      </c>
      <c r="K18" s="37">
        <f t="shared" si="1"/>
        <v>304582328</v>
      </c>
    </row>
    <row r="19" spans="1:11" ht="12.75">
      <c r="A19" s="33" t="s">
        <v>29</v>
      </c>
      <c r="B19" s="39">
        <f>+B10-B18</f>
        <v>-25118667</v>
      </c>
      <c r="C19" s="40">
        <f aca="true" t="shared" si="2" ref="C19:K19">+C10-C18</f>
        <v>-61256777</v>
      </c>
      <c r="D19" s="41">
        <f t="shared" si="2"/>
        <v>-91814295</v>
      </c>
      <c r="E19" s="39">
        <f t="shared" si="2"/>
        <v>-2597964</v>
      </c>
      <c r="F19" s="40">
        <f t="shared" si="2"/>
        <v>-36596986</v>
      </c>
      <c r="G19" s="42">
        <f t="shared" si="2"/>
        <v>-36596986</v>
      </c>
      <c r="H19" s="43">
        <f t="shared" si="2"/>
        <v>44727873</v>
      </c>
      <c r="I19" s="39">
        <f t="shared" si="2"/>
        <v>-53816121</v>
      </c>
      <c r="J19" s="40">
        <f t="shared" si="2"/>
        <v>-41514031</v>
      </c>
      <c r="K19" s="42">
        <f t="shared" si="2"/>
        <v>-50666095</v>
      </c>
    </row>
    <row r="20" spans="1:11" ht="20.25">
      <c r="A20" s="44" t="s">
        <v>30</v>
      </c>
      <c r="B20" s="45">
        <v>34761770</v>
      </c>
      <c r="C20" s="46">
        <v>20858000</v>
      </c>
      <c r="D20" s="47">
        <v>0</v>
      </c>
      <c r="E20" s="45">
        <v>2598000</v>
      </c>
      <c r="F20" s="46">
        <v>22598000</v>
      </c>
      <c r="G20" s="48">
        <v>22598000</v>
      </c>
      <c r="H20" s="49">
        <v>2594000</v>
      </c>
      <c r="I20" s="45">
        <v>14748000</v>
      </c>
      <c r="J20" s="46">
        <v>2906000</v>
      </c>
      <c r="K20" s="48">
        <v>3066000</v>
      </c>
    </row>
    <row r="21" spans="1:11" ht="12.75">
      <c r="A21" s="22" t="s">
        <v>88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254590</v>
      </c>
      <c r="I21" s="50">
        <v>0</v>
      </c>
      <c r="J21" s="51">
        <v>0</v>
      </c>
      <c r="K21" s="53">
        <v>0</v>
      </c>
    </row>
    <row r="22" spans="1:11" ht="12.75">
      <c r="A22" s="55" t="s">
        <v>89</v>
      </c>
      <c r="B22" s="56">
        <f>SUM(B19:B21)</f>
        <v>9643103</v>
      </c>
      <c r="C22" s="57">
        <f aca="true" t="shared" si="3" ref="C22:K22">SUM(C19:C21)</f>
        <v>-40398777</v>
      </c>
      <c r="D22" s="58">
        <f t="shared" si="3"/>
        <v>-91814295</v>
      </c>
      <c r="E22" s="56">
        <f t="shared" si="3"/>
        <v>36</v>
      </c>
      <c r="F22" s="57">
        <f t="shared" si="3"/>
        <v>-13998986</v>
      </c>
      <c r="G22" s="59">
        <f t="shared" si="3"/>
        <v>-13998986</v>
      </c>
      <c r="H22" s="60">
        <f t="shared" si="3"/>
        <v>47576463</v>
      </c>
      <c r="I22" s="56">
        <f t="shared" si="3"/>
        <v>-39068121</v>
      </c>
      <c r="J22" s="57">
        <f t="shared" si="3"/>
        <v>-38608031</v>
      </c>
      <c r="K22" s="59">
        <f t="shared" si="3"/>
        <v>-47600095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9643103</v>
      </c>
      <c r="C24" s="40">
        <f aca="true" t="shared" si="4" ref="C24:K24">SUM(C22:C23)</f>
        <v>-40398777</v>
      </c>
      <c r="D24" s="41">
        <f t="shared" si="4"/>
        <v>-91814295</v>
      </c>
      <c r="E24" s="39">
        <f t="shared" si="4"/>
        <v>36</v>
      </c>
      <c r="F24" s="40">
        <f t="shared" si="4"/>
        <v>-13998986</v>
      </c>
      <c r="G24" s="42">
        <f t="shared" si="4"/>
        <v>-13998986</v>
      </c>
      <c r="H24" s="43">
        <f t="shared" si="4"/>
        <v>47576463</v>
      </c>
      <c r="I24" s="39">
        <f t="shared" si="4"/>
        <v>-39068121</v>
      </c>
      <c r="J24" s="40">
        <f t="shared" si="4"/>
        <v>-38608031</v>
      </c>
      <c r="K24" s="42">
        <f t="shared" si="4"/>
        <v>-47600095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348758</v>
      </c>
      <c r="C27" s="7">
        <v>22803</v>
      </c>
      <c r="D27" s="69">
        <v>-1431188</v>
      </c>
      <c r="E27" s="70">
        <v>43277000</v>
      </c>
      <c r="F27" s="7">
        <v>20000000</v>
      </c>
      <c r="G27" s="71">
        <v>20000000</v>
      </c>
      <c r="H27" s="72">
        <v>-17581227</v>
      </c>
      <c r="I27" s="70">
        <v>24738746</v>
      </c>
      <c r="J27" s="7">
        <v>0</v>
      </c>
      <c r="K27" s="71">
        <v>0</v>
      </c>
    </row>
    <row r="28" spans="1:11" ht="12.75">
      <c r="A28" s="73" t="s">
        <v>34</v>
      </c>
      <c r="B28" s="6">
        <v>0</v>
      </c>
      <c r="C28" s="6">
        <v>0</v>
      </c>
      <c r="D28" s="23">
        <v>9655245</v>
      </c>
      <c r="E28" s="24">
        <v>43277000</v>
      </c>
      <c r="F28" s="6">
        <v>20000000</v>
      </c>
      <c r="G28" s="25">
        <v>20000000</v>
      </c>
      <c r="H28" s="26">
        <v>-7152440</v>
      </c>
      <c r="I28" s="24">
        <v>12000000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348758</v>
      </c>
      <c r="C31" s="6">
        <v>22803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348758</v>
      </c>
      <c r="C32" s="7">
        <f aca="true" t="shared" si="5" ref="C32:K32">SUM(C28:C31)</f>
        <v>22803</v>
      </c>
      <c r="D32" s="69">
        <f t="shared" si="5"/>
        <v>9655245</v>
      </c>
      <c r="E32" s="70">
        <f t="shared" si="5"/>
        <v>43277000</v>
      </c>
      <c r="F32" s="7">
        <f t="shared" si="5"/>
        <v>20000000</v>
      </c>
      <c r="G32" s="71">
        <f t="shared" si="5"/>
        <v>20000000</v>
      </c>
      <c r="H32" s="72">
        <f t="shared" si="5"/>
        <v>-7152440</v>
      </c>
      <c r="I32" s="70">
        <f t="shared" si="5"/>
        <v>12000000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49004511</v>
      </c>
      <c r="C35" s="6">
        <v>50493682</v>
      </c>
      <c r="D35" s="23">
        <v>23064360</v>
      </c>
      <c r="E35" s="24">
        <v>41560067</v>
      </c>
      <c r="F35" s="6">
        <v>41398175</v>
      </c>
      <c r="G35" s="25">
        <v>41398175</v>
      </c>
      <c r="H35" s="26">
        <v>44157522</v>
      </c>
      <c r="I35" s="24">
        <v>26720654</v>
      </c>
      <c r="J35" s="6">
        <v>19228115</v>
      </c>
      <c r="K35" s="25">
        <v>14235986</v>
      </c>
    </row>
    <row r="36" spans="1:11" ht="12.75">
      <c r="A36" s="22" t="s">
        <v>40</v>
      </c>
      <c r="B36" s="6">
        <v>72329892</v>
      </c>
      <c r="C36" s="6">
        <v>98001412</v>
      </c>
      <c r="D36" s="23">
        <v>104548634</v>
      </c>
      <c r="E36" s="24">
        <v>108315828</v>
      </c>
      <c r="F36" s="6">
        <v>78754013</v>
      </c>
      <c r="G36" s="25">
        <v>78754013</v>
      </c>
      <c r="H36" s="26">
        <v>88095034</v>
      </c>
      <c r="I36" s="24">
        <v>79199878</v>
      </c>
      <c r="J36" s="6">
        <v>72863589</v>
      </c>
      <c r="K36" s="25">
        <v>66877080</v>
      </c>
    </row>
    <row r="37" spans="1:11" ht="12.75">
      <c r="A37" s="22" t="s">
        <v>41</v>
      </c>
      <c r="B37" s="6">
        <v>48476098</v>
      </c>
      <c r="C37" s="6">
        <v>97625627</v>
      </c>
      <c r="D37" s="23">
        <v>156617286</v>
      </c>
      <c r="E37" s="24">
        <v>123324895</v>
      </c>
      <c r="F37" s="6">
        <v>199212628</v>
      </c>
      <c r="G37" s="25">
        <v>199212628</v>
      </c>
      <c r="H37" s="26">
        <v>145796662</v>
      </c>
      <c r="I37" s="24">
        <v>137191259</v>
      </c>
      <c r="J37" s="6">
        <v>157868081</v>
      </c>
      <c r="K37" s="25">
        <v>281855906</v>
      </c>
    </row>
    <row r="38" spans="1:11" ht="12.75">
      <c r="A38" s="22" t="s">
        <v>42</v>
      </c>
      <c r="B38" s="6">
        <v>63287412</v>
      </c>
      <c r="C38" s="6">
        <v>81774366</v>
      </c>
      <c r="D38" s="23">
        <v>78105853</v>
      </c>
      <c r="E38" s="24">
        <v>70834543</v>
      </c>
      <c r="F38" s="6">
        <v>70834543</v>
      </c>
      <c r="G38" s="25">
        <v>70834543</v>
      </c>
      <c r="H38" s="26">
        <v>64439370</v>
      </c>
      <c r="I38" s="24">
        <v>74588774</v>
      </c>
      <c r="J38" s="6">
        <v>78691156</v>
      </c>
      <c r="K38" s="25">
        <v>83019170</v>
      </c>
    </row>
    <row r="39" spans="1:11" ht="12.75">
      <c r="A39" s="22" t="s">
        <v>43</v>
      </c>
      <c r="B39" s="6">
        <v>9570893</v>
      </c>
      <c r="C39" s="6">
        <v>-30904899</v>
      </c>
      <c r="D39" s="23">
        <v>-15295850</v>
      </c>
      <c r="E39" s="24">
        <v>-44283579</v>
      </c>
      <c r="F39" s="6">
        <v>-135895997</v>
      </c>
      <c r="G39" s="25">
        <v>-135895997</v>
      </c>
      <c r="H39" s="26">
        <v>-125559942</v>
      </c>
      <c r="I39" s="24">
        <v>-66791380</v>
      </c>
      <c r="J39" s="6">
        <v>-105859502</v>
      </c>
      <c r="K39" s="25">
        <v>-236161915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-18515712</v>
      </c>
      <c r="C42" s="6">
        <v>-31683108</v>
      </c>
      <c r="D42" s="23">
        <v>478995893</v>
      </c>
      <c r="E42" s="24">
        <v>-334032743</v>
      </c>
      <c r="F42" s="6">
        <v>-75698338</v>
      </c>
      <c r="G42" s="25">
        <v>-75698338</v>
      </c>
      <c r="H42" s="26">
        <v>57218360</v>
      </c>
      <c r="I42" s="24">
        <v>-27675650</v>
      </c>
      <c r="J42" s="6">
        <v>-27565574</v>
      </c>
      <c r="K42" s="25">
        <v>-36890151</v>
      </c>
    </row>
    <row r="43" spans="1:11" ht="12.75">
      <c r="A43" s="22" t="s">
        <v>46</v>
      </c>
      <c r="B43" s="6">
        <v>-358623</v>
      </c>
      <c r="C43" s="6">
        <v>211225</v>
      </c>
      <c r="D43" s="23">
        <v>-3536953</v>
      </c>
      <c r="E43" s="24">
        <v>-1055862</v>
      </c>
      <c r="F43" s="6">
        <v>-19998953</v>
      </c>
      <c r="G43" s="25">
        <v>-19998953</v>
      </c>
      <c r="H43" s="26">
        <v>1001291</v>
      </c>
      <c r="I43" s="24">
        <v>-24738746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-1897188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13901193</v>
      </c>
      <c r="C45" s="7">
        <v>-19467878</v>
      </c>
      <c r="D45" s="69">
        <v>455990312</v>
      </c>
      <c r="E45" s="70">
        <v>-349972117</v>
      </c>
      <c r="F45" s="7">
        <v>-58998953</v>
      </c>
      <c r="G45" s="71">
        <v>-58998953</v>
      </c>
      <c r="H45" s="72">
        <v>52106601</v>
      </c>
      <c r="I45" s="70">
        <v>4392200</v>
      </c>
      <c r="J45" s="7">
        <v>4392200</v>
      </c>
      <c r="K45" s="71">
        <v>4392200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13901193</v>
      </c>
      <c r="C48" s="6">
        <v>-19467878</v>
      </c>
      <c r="D48" s="23">
        <v>-6113050</v>
      </c>
      <c r="E48" s="24">
        <v>49999964</v>
      </c>
      <c r="F48" s="6">
        <v>50000000</v>
      </c>
      <c r="G48" s="25">
        <v>50000000</v>
      </c>
      <c r="H48" s="26">
        <v>2746672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24545978.46129244</v>
      </c>
      <c r="C49" s="6">
        <f aca="true" t="shared" si="6" ref="C49:K49">+C75</f>
        <v>13367645.249583684</v>
      </c>
      <c r="D49" s="23">
        <f t="shared" si="6"/>
        <v>153446651</v>
      </c>
      <c r="E49" s="24">
        <f t="shared" si="6"/>
        <v>68239488</v>
      </c>
      <c r="F49" s="6">
        <f t="shared" si="6"/>
        <v>138798593.5944645</v>
      </c>
      <c r="G49" s="25">
        <f t="shared" si="6"/>
        <v>138798593.5944645</v>
      </c>
      <c r="H49" s="26">
        <f t="shared" si="6"/>
        <v>-137105919.91848093</v>
      </c>
      <c r="I49" s="24">
        <f t="shared" si="6"/>
        <v>117023656.20154323</v>
      </c>
      <c r="J49" s="6">
        <f t="shared" si="6"/>
        <v>138698869.98778576</v>
      </c>
      <c r="K49" s="25">
        <f t="shared" si="6"/>
        <v>265779984.82749793</v>
      </c>
    </row>
    <row r="50" spans="1:11" ht="12.75">
      <c r="A50" s="33" t="s">
        <v>52</v>
      </c>
      <c r="B50" s="7">
        <f>+B48-B49</f>
        <v>-10644785.461292438</v>
      </c>
      <c r="C50" s="7">
        <f aca="true" t="shared" si="7" ref="C50:K50">+C48-C49</f>
        <v>-32835523.249583684</v>
      </c>
      <c r="D50" s="69">
        <f t="shared" si="7"/>
        <v>-159559701</v>
      </c>
      <c r="E50" s="70">
        <f t="shared" si="7"/>
        <v>-18239524</v>
      </c>
      <c r="F50" s="7">
        <f t="shared" si="7"/>
        <v>-88798593.59446451</v>
      </c>
      <c r="G50" s="71">
        <f t="shared" si="7"/>
        <v>-88798593.59446451</v>
      </c>
      <c r="H50" s="72">
        <f t="shared" si="7"/>
        <v>139852591.91848093</v>
      </c>
      <c r="I50" s="70">
        <f t="shared" si="7"/>
        <v>-117023656.20154323</v>
      </c>
      <c r="J50" s="7">
        <f t="shared" si="7"/>
        <v>-138698869.98778576</v>
      </c>
      <c r="K50" s="71">
        <f t="shared" si="7"/>
        <v>-265779984.82749793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56303943</v>
      </c>
      <c r="C53" s="6">
        <v>82368064</v>
      </c>
      <c r="D53" s="23">
        <v>80315908</v>
      </c>
      <c r="E53" s="24">
        <v>49405013</v>
      </c>
      <c r="F53" s="6">
        <v>43121245</v>
      </c>
      <c r="G53" s="25">
        <v>43121245</v>
      </c>
      <c r="H53" s="26">
        <v>73821114</v>
      </c>
      <c r="I53" s="24">
        <v>52620878</v>
      </c>
      <c r="J53" s="6">
        <v>58284589</v>
      </c>
      <c r="K53" s="25">
        <v>52298080</v>
      </c>
    </row>
    <row r="54" spans="1:11" ht="12.75">
      <c r="A54" s="22" t="s">
        <v>55</v>
      </c>
      <c r="B54" s="6">
        <v>8023283</v>
      </c>
      <c r="C54" s="6">
        <v>9450574</v>
      </c>
      <c r="D54" s="23">
        <v>0</v>
      </c>
      <c r="E54" s="24">
        <v>8160512</v>
      </c>
      <c r="F54" s="6">
        <v>8160512</v>
      </c>
      <c r="G54" s="25">
        <v>8160512</v>
      </c>
      <c r="H54" s="26">
        <v>7205520</v>
      </c>
      <c r="I54" s="24">
        <v>7000271</v>
      </c>
      <c r="J54" s="6">
        <v>6650257</v>
      </c>
      <c r="K54" s="25">
        <v>6317744</v>
      </c>
    </row>
    <row r="55" spans="1:11" ht="12.75">
      <c r="A55" s="22" t="s">
        <v>56</v>
      </c>
      <c r="B55" s="6">
        <v>0</v>
      </c>
      <c r="C55" s="6">
        <v>0</v>
      </c>
      <c r="D55" s="23">
        <v>-11099590</v>
      </c>
      <c r="E55" s="24">
        <v>0</v>
      </c>
      <c r="F55" s="6">
        <v>0</v>
      </c>
      <c r="G55" s="25">
        <v>0</v>
      </c>
      <c r="H55" s="26">
        <v>-17826134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4898436</v>
      </c>
      <c r="C56" s="6">
        <v>2669871</v>
      </c>
      <c r="D56" s="23">
        <v>0</v>
      </c>
      <c r="E56" s="24">
        <v>1000000</v>
      </c>
      <c r="F56" s="6">
        <v>1000000</v>
      </c>
      <c r="G56" s="25">
        <v>1000000</v>
      </c>
      <c r="H56" s="26">
        <v>586278</v>
      </c>
      <c r="I56" s="24">
        <v>1214000</v>
      </c>
      <c r="J56" s="6">
        <v>1279556</v>
      </c>
      <c r="K56" s="25">
        <v>1348652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0.5464762543254496</v>
      </c>
      <c r="C70" s="5">
        <f aca="true" t="shared" si="8" ref="C70:K70">IF(ISERROR(C71/C72),0,(C71/C72))</f>
        <v>0.9133898955254192</v>
      </c>
      <c r="D70" s="5">
        <f t="shared" si="8"/>
        <v>0</v>
      </c>
      <c r="E70" s="5">
        <f t="shared" si="8"/>
        <v>0</v>
      </c>
      <c r="F70" s="5">
        <f t="shared" si="8"/>
        <v>0.1269161462134548</v>
      </c>
      <c r="G70" s="5">
        <f t="shared" si="8"/>
        <v>0.1269161462134548</v>
      </c>
      <c r="H70" s="5">
        <f t="shared" si="8"/>
        <v>6.810906598912134</v>
      </c>
      <c r="I70" s="5">
        <f t="shared" si="8"/>
        <v>0.5571800563647462</v>
      </c>
      <c r="J70" s="5">
        <f t="shared" si="8"/>
        <v>0.708394865717277</v>
      </c>
      <c r="K70" s="5">
        <f t="shared" si="8"/>
        <v>0.7181898596025601</v>
      </c>
    </row>
    <row r="71" spans="1:11" ht="12.75" hidden="1">
      <c r="A71" s="2" t="s">
        <v>92</v>
      </c>
      <c r="B71" s="2">
        <f>+B83</f>
        <v>34194645</v>
      </c>
      <c r="C71" s="2">
        <f aca="true" t="shared" si="9" ref="C71:K71">+C83</f>
        <v>19834563</v>
      </c>
      <c r="D71" s="2">
        <f t="shared" si="9"/>
        <v>34181896</v>
      </c>
      <c r="E71" s="2">
        <f t="shared" si="9"/>
        <v>0</v>
      </c>
      <c r="F71" s="2">
        <f t="shared" si="9"/>
        <v>3229276</v>
      </c>
      <c r="G71" s="2">
        <f t="shared" si="9"/>
        <v>3229276</v>
      </c>
      <c r="H71" s="2">
        <f t="shared" si="9"/>
        <v>20085888</v>
      </c>
      <c r="I71" s="2">
        <f t="shared" si="9"/>
        <v>11128428</v>
      </c>
      <c r="J71" s="2">
        <f t="shared" si="9"/>
        <v>11688120</v>
      </c>
      <c r="K71" s="2">
        <f t="shared" si="9"/>
        <v>12319278</v>
      </c>
    </row>
    <row r="72" spans="1:11" ht="12.75" hidden="1">
      <c r="A72" s="2" t="s">
        <v>93</v>
      </c>
      <c r="B72" s="2">
        <f>+B77</f>
        <v>62572975</v>
      </c>
      <c r="C72" s="2">
        <f aca="true" t="shared" si="10" ref="C72:K72">+C77</f>
        <v>21715330</v>
      </c>
      <c r="D72" s="2">
        <f t="shared" si="10"/>
        <v>0</v>
      </c>
      <c r="E72" s="2">
        <f t="shared" si="10"/>
        <v>69473540</v>
      </c>
      <c r="F72" s="2">
        <f t="shared" si="10"/>
        <v>25444170</v>
      </c>
      <c r="G72" s="2">
        <f t="shared" si="10"/>
        <v>25444170</v>
      </c>
      <c r="H72" s="2">
        <f t="shared" si="10"/>
        <v>2949077</v>
      </c>
      <c r="I72" s="2">
        <f t="shared" si="10"/>
        <v>19972768</v>
      </c>
      <c r="J72" s="2">
        <f t="shared" si="10"/>
        <v>16499442</v>
      </c>
      <c r="K72" s="2">
        <f t="shared" si="10"/>
        <v>17153233</v>
      </c>
    </row>
    <row r="73" spans="1:11" ht="12.75" hidden="1">
      <c r="A73" s="2" t="s">
        <v>94</v>
      </c>
      <c r="B73" s="2">
        <f>+B74</f>
        <v>2081312.0000000037</v>
      </c>
      <c r="C73" s="2">
        <f aca="true" t="shared" si="11" ref="C73:K73">+(C78+C80+C81+C82)-(B78+B80+B81+B82)</f>
        <v>13153293</v>
      </c>
      <c r="D73" s="2">
        <f t="shared" si="11"/>
        <v>-19904287</v>
      </c>
      <c r="E73" s="2">
        <f t="shared" si="11"/>
        <v>13470019</v>
      </c>
      <c r="F73" s="2">
        <f>+(F78+F80+F81+F82)-(D78+D80+D81+D82)</f>
        <v>13262055</v>
      </c>
      <c r="G73" s="2">
        <f>+(G78+G80+G81+G82)-(D78+D80+D81+D82)</f>
        <v>13262055</v>
      </c>
      <c r="H73" s="2">
        <f>+(H78+H80+H81+H82)-(D78+D80+D81+D82)</f>
        <v>12009291</v>
      </c>
      <c r="I73" s="2">
        <f>+(I78+I80+I81+I82)-(E78+E80+E81+E82)</f>
        <v>-15608098</v>
      </c>
      <c r="J73" s="2">
        <f t="shared" si="11"/>
        <v>-7500000</v>
      </c>
      <c r="K73" s="2">
        <f t="shared" si="11"/>
        <v>-5000000</v>
      </c>
    </row>
    <row r="74" spans="1:11" ht="12.75" hidden="1">
      <c r="A74" s="2" t="s">
        <v>95</v>
      </c>
      <c r="B74" s="2">
        <f>+TREND(C74:E74)</f>
        <v>2081312.0000000037</v>
      </c>
      <c r="C74" s="2">
        <f>+C73</f>
        <v>13153293</v>
      </c>
      <c r="D74" s="2">
        <f aca="true" t="shared" si="12" ref="D74:K74">+D73</f>
        <v>-19904287</v>
      </c>
      <c r="E74" s="2">
        <f t="shared" si="12"/>
        <v>13470019</v>
      </c>
      <c r="F74" s="2">
        <f t="shared" si="12"/>
        <v>13262055</v>
      </c>
      <c r="G74" s="2">
        <f t="shared" si="12"/>
        <v>13262055</v>
      </c>
      <c r="H74" s="2">
        <f t="shared" si="12"/>
        <v>12009291</v>
      </c>
      <c r="I74" s="2">
        <f t="shared" si="12"/>
        <v>-15608098</v>
      </c>
      <c r="J74" s="2">
        <f t="shared" si="12"/>
        <v>-7500000</v>
      </c>
      <c r="K74" s="2">
        <f t="shared" si="12"/>
        <v>-5000000</v>
      </c>
    </row>
    <row r="75" spans="1:11" ht="12.75" hidden="1">
      <c r="A75" s="2" t="s">
        <v>96</v>
      </c>
      <c r="B75" s="2">
        <f>+B84-(((B80+B81+B78)*B70)-B79)</f>
        <v>24545978.46129244</v>
      </c>
      <c r="C75" s="2">
        <f aca="true" t="shared" si="13" ref="C75:K75">+C84-(((C80+C81+C78)*C70)-C79)</f>
        <v>13367645.249583684</v>
      </c>
      <c r="D75" s="2">
        <f t="shared" si="13"/>
        <v>153446651</v>
      </c>
      <c r="E75" s="2">
        <f t="shared" si="13"/>
        <v>68239488</v>
      </c>
      <c r="F75" s="2">
        <f t="shared" si="13"/>
        <v>138798593.5944645</v>
      </c>
      <c r="G75" s="2">
        <f t="shared" si="13"/>
        <v>138798593.5944645</v>
      </c>
      <c r="H75" s="2">
        <f t="shared" si="13"/>
        <v>-137105919.91848093</v>
      </c>
      <c r="I75" s="2">
        <f t="shared" si="13"/>
        <v>117023656.20154323</v>
      </c>
      <c r="J75" s="2">
        <f t="shared" si="13"/>
        <v>138698869.98778576</v>
      </c>
      <c r="K75" s="2">
        <f t="shared" si="13"/>
        <v>265779984.82749793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62572975</v>
      </c>
      <c r="C77" s="3">
        <v>21715330</v>
      </c>
      <c r="D77" s="3">
        <v>0</v>
      </c>
      <c r="E77" s="3">
        <v>69473540</v>
      </c>
      <c r="F77" s="3">
        <v>25444170</v>
      </c>
      <c r="G77" s="3">
        <v>25444170</v>
      </c>
      <c r="H77" s="3">
        <v>2949077</v>
      </c>
      <c r="I77" s="3">
        <v>19972768</v>
      </c>
      <c r="J77" s="3">
        <v>16499442</v>
      </c>
      <c r="K77" s="3">
        <v>17153233</v>
      </c>
    </row>
    <row r="78" spans="1:11" ht="13.5" hidden="1">
      <c r="A78" s="1" t="s">
        <v>67</v>
      </c>
      <c r="B78" s="3">
        <v>1078933</v>
      </c>
      <c r="C78" s="3">
        <v>1054815</v>
      </c>
      <c r="D78" s="3">
        <v>-1047</v>
      </c>
      <c r="E78" s="3">
        <v>1054815</v>
      </c>
      <c r="F78" s="3">
        <v>1053768</v>
      </c>
      <c r="G78" s="3">
        <v>1053768</v>
      </c>
      <c r="H78" s="3">
        <v>-304608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43931717</v>
      </c>
      <c r="C79" s="3">
        <v>57783390</v>
      </c>
      <c r="D79" s="3">
        <v>153446651</v>
      </c>
      <c r="E79" s="3">
        <v>68239488</v>
      </c>
      <c r="F79" s="3">
        <v>144127185</v>
      </c>
      <c r="G79" s="3">
        <v>144127185</v>
      </c>
      <c r="H79" s="3">
        <v>136507582</v>
      </c>
      <c r="I79" s="3">
        <v>131836288</v>
      </c>
      <c r="J79" s="3">
        <v>152218586</v>
      </c>
      <c r="K79" s="3">
        <v>275895689</v>
      </c>
    </row>
    <row r="80" spans="1:11" ht="13.5" hidden="1">
      <c r="A80" s="1" t="s">
        <v>69</v>
      </c>
      <c r="B80" s="3">
        <v>0</v>
      </c>
      <c r="C80" s="3">
        <v>36825032</v>
      </c>
      <c r="D80" s="3">
        <v>-7409270</v>
      </c>
      <c r="E80" s="3">
        <v>41138283</v>
      </c>
      <c r="F80" s="3">
        <v>0</v>
      </c>
      <c r="G80" s="3">
        <v>0</v>
      </c>
      <c r="H80" s="3">
        <v>8166434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34395140</v>
      </c>
      <c r="C81" s="3">
        <v>10747519</v>
      </c>
      <c r="D81" s="3">
        <v>35078581</v>
      </c>
      <c r="E81" s="3">
        <v>0</v>
      </c>
      <c r="F81" s="3">
        <v>40931366</v>
      </c>
      <c r="G81" s="3">
        <v>40931366</v>
      </c>
      <c r="H81" s="3">
        <v>32311020</v>
      </c>
      <c r="I81" s="3">
        <v>26585000</v>
      </c>
      <c r="J81" s="3">
        <v>19085000</v>
      </c>
      <c r="K81" s="3">
        <v>14085000</v>
      </c>
    </row>
    <row r="82" spans="1:11" ht="13.5" hidden="1">
      <c r="A82" s="1" t="s">
        <v>71</v>
      </c>
      <c r="B82" s="3">
        <v>0</v>
      </c>
      <c r="C82" s="3">
        <v>0</v>
      </c>
      <c r="D82" s="3">
        <v>1054815</v>
      </c>
      <c r="E82" s="3">
        <v>0</v>
      </c>
      <c r="F82" s="3">
        <v>0</v>
      </c>
      <c r="G82" s="3">
        <v>0</v>
      </c>
      <c r="H82" s="3">
        <v>559524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34194645</v>
      </c>
      <c r="C83" s="3">
        <v>19834563</v>
      </c>
      <c r="D83" s="3">
        <v>34181896</v>
      </c>
      <c r="E83" s="3">
        <v>0</v>
      </c>
      <c r="F83" s="3">
        <v>3229276</v>
      </c>
      <c r="G83" s="3">
        <v>3229276</v>
      </c>
      <c r="H83" s="3">
        <v>20085888</v>
      </c>
      <c r="I83" s="3">
        <v>11128428</v>
      </c>
      <c r="J83" s="3">
        <v>11688120</v>
      </c>
      <c r="K83" s="3">
        <v>12319278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4047575327</v>
      </c>
      <c r="C5" s="6">
        <v>4042296730</v>
      </c>
      <c r="D5" s="23">
        <v>5200065020</v>
      </c>
      <c r="E5" s="24">
        <v>5615664764</v>
      </c>
      <c r="F5" s="6">
        <v>5632288291</v>
      </c>
      <c r="G5" s="25">
        <v>5632288291</v>
      </c>
      <c r="H5" s="26">
        <v>5395430740</v>
      </c>
      <c r="I5" s="24">
        <v>6140478219</v>
      </c>
      <c r="J5" s="6">
        <v>6662418864</v>
      </c>
      <c r="K5" s="25">
        <v>7328660751</v>
      </c>
    </row>
    <row r="6" spans="1:11" ht="12.75">
      <c r="A6" s="22" t="s">
        <v>19</v>
      </c>
      <c r="B6" s="6">
        <v>17059581611</v>
      </c>
      <c r="C6" s="6">
        <v>18682500439</v>
      </c>
      <c r="D6" s="23">
        <v>18403952607</v>
      </c>
      <c r="E6" s="24">
        <v>20786191071</v>
      </c>
      <c r="F6" s="6">
        <v>20922144523</v>
      </c>
      <c r="G6" s="25">
        <v>20922144523</v>
      </c>
      <c r="H6" s="26">
        <v>20586159248</v>
      </c>
      <c r="I6" s="24">
        <v>23728239444</v>
      </c>
      <c r="J6" s="6">
        <v>26855484465</v>
      </c>
      <c r="K6" s="25">
        <v>30398022590</v>
      </c>
    </row>
    <row r="7" spans="1:11" ht="12.75">
      <c r="A7" s="22" t="s">
        <v>20</v>
      </c>
      <c r="B7" s="6">
        <v>632624010</v>
      </c>
      <c r="C7" s="6">
        <v>637392535</v>
      </c>
      <c r="D7" s="23">
        <v>620078905</v>
      </c>
      <c r="E7" s="24">
        <v>422568056</v>
      </c>
      <c r="F7" s="6">
        <v>422568056</v>
      </c>
      <c r="G7" s="25">
        <v>422568056</v>
      </c>
      <c r="H7" s="26">
        <v>397694498</v>
      </c>
      <c r="I7" s="24">
        <v>438015030</v>
      </c>
      <c r="J7" s="6">
        <v>461653970</v>
      </c>
      <c r="K7" s="25">
        <v>486571047</v>
      </c>
    </row>
    <row r="8" spans="1:11" ht="12.75">
      <c r="A8" s="22" t="s">
        <v>21</v>
      </c>
      <c r="B8" s="6">
        <v>4464971852</v>
      </c>
      <c r="C8" s="6">
        <v>5047639773</v>
      </c>
      <c r="D8" s="23">
        <v>3732208176</v>
      </c>
      <c r="E8" s="24">
        <v>4279720086</v>
      </c>
      <c r="F8" s="6">
        <v>4621211827</v>
      </c>
      <c r="G8" s="25">
        <v>4621211827</v>
      </c>
      <c r="H8" s="26">
        <v>4010124792</v>
      </c>
      <c r="I8" s="24">
        <v>4196210572</v>
      </c>
      <c r="J8" s="6">
        <v>4594784560</v>
      </c>
      <c r="K8" s="25">
        <v>5107747072</v>
      </c>
    </row>
    <row r="9" spans="1:11" ht="12.75">
      <c r="A9" s="22" t="s">
        <v>22</v>
      </c>
      <c r="B9" s="6">
        <v>1296347833</v>
      </c>
      <c r="C9" s="6">
        <v>1332699717</v>
      </c>
      <c r="D9" s="23">
        <v>4573852467</v>
      </c>
      <c r="E9" s="24">
        <v>4213512784</v>
      </c>
      <c r="F9" s="6">
        <v>4628011150</v>
      </c>
      <c r="G9" s="25">
        <v>4628011150</v>
      </c>
      <c r="H9" s="26">
        <v>4058785226</v>
      </c>
      <c r="I9" s="24">
        <v>4304571787</v>
      </c>
      <c r="J9" s="6">
        <v>4595691674</v>
      </c>
      <c r="K9" s="25">
        <v>4951651844</v>
      </c>
    </row>
    <row r="10" spans="1:11" ht="20.25">
      <c r="A10" s="27" t="s">
        <v>86</v>
      </c>
      <c r="B10" s="28">
        <f>SUM(B5:B9)</f>
        <v>27501100633</v>
      </c>
      <c r="C10" s="29">
        <f aca="true" t="shared" si="0" ref="C10:K10">SUM(C5:C9)</f>
        <v>29742529194</v>
      </c>
      <c r="D10" s="30">
        <f t="shared" si="0"/>
        <v>32530157175</v>
      </c>
      <c r="E10" s="28">
        <f t="shared" si="0"/>
        <v>35317656761</v>
      </c>
      <c r="F10" s="29">
        <f t="shared" si="0"/>
        <v>36226223847</v>
      </c>
      <c r="G10" s="31">
        <f t="shared" si="0"/>
        <v>36226223847</v>
      </c>
      <c r="H10" s="32">
        <f t="shared" si="0"/>
        <v>34448194504</v>
      </c>
      <c r="I10" s="28">
        <f t="shared" si="0"/>
        <v>38807515052</v>
      </c>
      <c r="J10" s="29">
        <f t="shared" si="0"/>
        <v>43170033533</v>
      </c>
      <c r="K10" s="31">
        <f t="shared" si="0"/>
        <v>48272653304</v>
      </c>
    </row>
    <row r="11" spans="1:11" ht="12.75">
      <c r="A11" s="22" t="s">
        <v>23</v>
      </c>
      <c r="B11" s="6">
        <v>6338421150</v>
      </c>
      <c r="C11" s="6">
        <v>6172418344</v>
      </c>
      <c r="D11" s="23">
        <v>7417447209</v>
      </c>
      <c r="E11" s="24">
        <v>8708334031</v>
      </c>
      <c r="F11" s="6">
        <v>8656028416</v>
      </c>
      <c r="G11" s="25">
        <v>8656028416</v>
      </c>
      <c r="H11" s="26">
        <v>8451194759</v>
      </c>
      <c r="I11" s="24">
        <v>9628450297</v>
      </c>
      <c r="J11" s="6">
        <v>10406578464</v>
      </c>
      <c r="K11" s="25">
        <v>11280408357</v>
      </c>
    </row>
    <row r="12" spans="1:11" ht="12.75">
      <c r="A12" s="22" t="s">
        <v>24</v>
      </c>
      <c r="B12" s="6">
        <v>105696037</v>
      </c>
      <c r="C12" s="6">
        <v>119944484</v>
      </c>
      <c r="D12" s="23">
        <v>132699898</v>
      </c>
      <c r="E12" s="24">
        <v>151061797</v>
      </c>
      <c r="F12" s="6">
        <v>151061797</v>
      </c>
      <c r="G12" s="25">
        <v>151061797</v>
      </c>
      <c r="H12" s="26">
        <v>137935967</v>
      </c>
      <c r="I12" s="24">
        <v>139695066</v>
      </c>
      <c r="J12" s="6">
        <v>150870667</v>
      </c>
      <c r="K12" s="25">
        <v>162940314</v>
      </c>
    </row>
    <row r="13" spans="1:11" ht="12.75">
      <c r="A13" s="22" t="s">
        <v>87</v>
      </c>
      <c r="B13" s="6">
        <v>2144070708</v>
      </c>
      <c r="C13" s="6">
        <v>2115284714</v>
      </c>
      <c r="D13" s="23">
        <v>2478457635</v>
      </c>
      <c r="E13" s="24">
        <v>2385339278</v>
      </c>
      <c r="F13" s="6">
        <v>2285339278</v>
      </c>
      <c r="G13" s="25">
        <v>2285339278</v>
      </c>
      <c r="H13" s="26">
        <v>2490654353</v>
      </c>
      <c r="I13" s="24">
        <v>2202788615</v>
      </c>
      <c r="J13" s="6">
        <v>2321673616</v>
      </c>
      <c r="K13" s="25">
        <v>2448779962</v>
      </c>
    </row>
    <row r="14" spans="1:11" ht="12.75">
      <c r="A14" s="22" t="s">
        <v>25</v>
      </c>
      <c r="B14" s="6">
        <v>848639401</v>
      </c>
      <c r="C14" s="6">
        <v>901847023</v>
      </c>
      <c r="D14" s="23">
        <v>983369676</v>
      </c>
      <c r="E14" s="24">
        <v>992048311</v>
      </c>
      <c r="F14" s="6">
        <v>821438456</v>
      </c>
      <c r="G14" s="25">
        <v>821438456</v>
      </c>
      <c r="H14" s="26">
        <v>944050700</v>
      </c>
      <c r="I14" s="24">
        <v>1096076483</v>
      </c>
      <c r="J14" s="6">
        <v>1416020859</v>
      </c>
      <c r="K14" s="25">
        <v>1904748156</v>
      </c>
    </row>
    <row r="15" spans="1:11" ht="12.75">
      <c r="A15" s="22" t="s">
        <v>26</v>
      </c>
      <c r="B15" s="6">
        <v>13323007389</v>
      </c>
      <c r="C15" s="6">
        <v>14408224110</v>
      </c>
      <c r="D15" s="23">
        <v>14341920103</v>
      </c>
      <c r="E15" s="24">
        <v>15426095167</v>
      </c>
      <c r="F15" s="6">
        <v>15906795771</v>
      </c>
      <c r="G15" s="25">
        <v>15906795771</v>
      </c>
      <c r="H15" s="26">
        <v>15304800022</v>
      </c>
      <c r="I15" s="24">
        <v>17862556427</v>
      </c>
      <c r="J15" s="6">
        <v>20407024175</v>
      </c>
      <c r="K15" s="25">
        <v>23324139996</v>
      </c>
    </row>
    <row r="16" spans="1:11" ht="12.75">
      <c r="A16" s="22" t="s">
        <v>21</v>
      </c>
      <c r="B16" s="6">
        <v>1096477178</v>
      </c>
      <c r="C16" s="6">
        <v>1206629928</v>
      </c>
      <c r="D16" s="23">
        <v>972950805</v>
      </c>
      <c r="E16" s="24">
        <v>897026750</v>
      </c>
      <c r="F16" s="6">
        <v>1089026750</v>
      </c>
      <c r="G16" s="25">
        <v>1089026750</v>
      </c>
      <c r="H16" s="26">
        <v>1038317340</v>
      </c>
      <c r="I16" s="24">
        <v>675033151</v>
      </c>
      <c r="J16" s="6">
        <v>720437240</v>
      </c>
      <c r="K16" s="25">
        <v>650227771</v>
      </c>
    </row>
    <row r="17" spans="1:11" ht="12.75">
      <c r="A17" s="22" t="s">
        <v>27</v>
      </c>
      <c r="B17" s="6">
        <v>3820536066</v>
      </c>
      <c r="C17" s="6">
        <v>5426801341</v>
      </c>
      <c r="D17" s="23">
        <v>6548714331</v>
      </c>
      <c r="E17" s="24">
        <v>6696602379</v>
      </c>
      <c r="F17" s="6">
        <v>7255384331</v>
      </c>
      <c r="G17" s="25">
        <v>7255384331</v>
      </c>
      <c r="H17" s="26">
        <v>7491643461</v>
      </c>
      <c r="I17" s="24">
        <v>7201431172</v>
      </c>
      <c r="J17" s="6">
        <v>7737708609</v>
      </c>
      <c r="K17" s="25">
        <v>8488103728</v>
      </c>
    </row>
    <row r="18" spans="1:11" ht="12.75">
      <c r="A18" s="33" t="s">
        <v>28</v>
      </c>
      <c r="B18" s="34">
        <f>SUM(B11:B17)</f>
        <v>27676847929</v>
      </c>
      <c r="C18" s="35">
        <f aca="true" t="shared" si="1" ref="C18:K18">SUM(C11:C17)</f>
        <v>30351149944</v>
      </c>
      <c r="D18" s="36">
        <f t="shared" si="1"/>
        <v>32875559657</v>
      </c>
      <c r="E18" s="34">
        <f t="shared" si="1"/>
        <v>35256507713</v>
      </c>
      <c r="F18" s="35">
        <f t="shared" si="1"/>
        <v>36165074799</v>
      </c>
      <c r="G18" s="37">
        <f t="shared" si="1"/>
        <v>36165074799</v>
      </c>
      <c r="H18" s="38">
        <f t="shared" si="1"/>
        <v>35858596602</v>
      </c>
      <c r="I18" s="34">
        <f t="shared" si="1"/>
        <v>38806031211</v>
      </c>
      <c r="J18" s="35">
        <f t="shared" si="1"/>
        <v>43160313630</v>
      </c>
      <c r="K18" s="37">
        <f t="shared" si="1"/>
        <v>48259348284</v>
      </c>
    </row>
    <row r="19" spans="1:11" ht="12.75">
      <c r="A19" s="33" t="s">
        <v>29</v>
      </c>
      <c r="B19" s="39">
        <f>+B10-B18</f>
        <v>-175747296</v>
      </c>
      <c r="C19" s="40">
        <f aca="true" t="shared" si="2" ref="C19:K19">+C10-C18</f>
        <v>-608620750</v>
      </c>
      <c r="D19" s="41">
        <f t="shared" si="2"/>
        <v>-345402482</v>
      </c>
      <c r="E19" s="39">
        <f t="shared" si="2"/>
        <v>61149048</v>
      </c>
      <c r="F19" s="40">
        <f t="shared" si="2"/>
        <v>61149048</v>
      </c>
      <c r="G19" s="42">
        <f t="shared" si="2"/>
        <v>61149048</v>
      </c>
      <c r="H19" s="43">
        <f t="shared" si="2"/>
        <v>-1410402098</v>
      </c>
      <c r="I19" s="39">
        <f t="shared" si="2"/>
        <v>1483841</v>
      </c>
      <c r="J19" s="40">
        <f t="shared" si="2"/>
        <v>9719903</v>
      </c>
      <c r="K19" s="42">
        <f t="shared" si="2"/>
        <v>13305020</v>
      </c>
    </row>
    <row r="20" spans="1:11" ht="20.25">
      <c r="A20" s="44" t="s">
        <v>30</v>
      </c>
      <c r="B20" s="45">
        <v>2147158438</v>
      </c>
      <c r="C20" s="46">
        <v>1788456637</v>
      </c>
      <c r="D20" s="47">
        <v>2001282667</v>
      </c>
      <c r="E20" s="45">
        <v>2187668575</v>
      </c>
      <c r="F20" s="46">
        <v>2386344223</v>
      </c>
      <c r="G20" s="48">
        <v>2386344223</v>
      </c>
      <c r="H20" s="49">
        <v>2053380874</v>
      </c>
      <c r="I20" s="45">
        <v>2623420369</v>
      </c>
      <c r="J20" s="46">
        <v>2647673689</v>
      </c>
      <c r="K20" s="48">
        <v>2734849014</v>
      </c>
    </row>
    <row r="21" spans="1:11" ht="12.75">
      <c r="A21" s="22" t="s">
        <v>88</v>
      </c>
      <c r="B21" s="50">
        <v>0</v>
      </c>
      <c r="C21" s="51">
        <v>0</v>
      </c>
      <c r="D21" s="52">
        <v>1627200</v>
      </c>
      <c r="E21" s="50">
        <v>71500000</v>
      </c>
      <c r="F21" s="51">
        <v>71220000</v>
      </c>
      <c r="G21" s="53">
        <v>71220000</v>
      </c>
      <c r="H21" s="54">
        <v>81993059</v>
      </c>
      <c r="I21" s="50">
        <v>160040000</v>
      </c>
      <c r="J21" s="51">
        <v>181000000</v>
      </c>
      <c r="K21" s="53">
        <v>85000000</v>
      </c>
    </row>
    <row r="22" spans="1:11" ht="12.75">
      <c r="A22" s="55" t="s">
        <v>89</v>
      </c>
      <c r="B22" s="56">
        <f>SUM(B19:B21)</f>
        <v>1971411142</v>
      </c>
      <c r="C22" s="57">
        <f aca="true" t="shared" si="3" ref="C22:K22">SUM(C19:C21)</f>
        <v>1179835887</v>
      </c>
      <c r="D22" s="58">
        <f t="shared" si="3"/>
        <v>1657507385</v>
      </c>
      <c r="E22" s="56">
        <f t="shared" si="3"/>
        <v>2320317623</v>
      </c>
      <c r="F22" s="57">
        <f t="shared" si="3"/>
        <v>2518713271</v>
      </c>
      <c r="G22" s="59">
        <f t="shared" si="3"/>
        <v>2518713271</v>
      </c>
      <c r="H22" s="60">
        <f t="shared" si="3"/>
        <v>724971835</v>
      </c>
      <c r="I22" s="56">
        <f t="shared" si="3"/>
        <v>2784944210</v>
      </c>
      <c r="J22" s="57">
        <f t="shared" si="3"/>
        <v>2838393592</v>
      </c>
      <c r="K22" s="59">
        <f t="shared" si="3"/>
        <v>2833154034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1971411142</v>
      </c>
      <c r="C24" s="40">
        <f aca="true" t="shared" si="4" ref="C24:K24">SUM(C22:C23)</f>
        <v>1179835887</v>
      </c>
      <c r="D24" s="41">
        <f t="shared" si="4"/>
        <v>1657507385</v>
      </c>
      <c r="E24" s="39">
        <f t="shared" si="4"/>
        <v>2320317623</v>
      </c>
      <c r="F24" s="40">
        <f t="shared" si="4"/>
        <v>2518713271</v>
      </c>
      <c r="G24" s="42">
        <f t="shared" si="4"/>
        <v>2518713271</v>
      </c>
      <c r="H24" s="43">
        <f t="shared" si="4"/>
        <v>724971835</v>
      </c>
      <c r="I24" s="39">
        <f t="shared" si="4"/>
        <v>2784944210</v>
      </c>
      <c r="J24" s="40">
        <f t="shared" si="4"/>
        <v>2838393592</v>
      </c>
      <c r="K24" s="42">
        <f t="shared" si="4"/>
        <v>2833154034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4093865313</v>
      </c>
      <c r="C27" s="7">
        <v>4702034705</v>
      </c>
      <c r="D27" s="69">
        <v>5739628466</v>
      </c>
      <c r="E27" s="70">
        <v>6904212610</v>
      </c>
      <c r="F27" s="7">
        <v>6723101575</v>
      </c>
      <c r="G27" s="71">
        <v>6723101575</v>
      </c>
      <c r="H27" s="72">
        <v>6119669398</v>
      </c>
      <c r="I27" s="70">
        <v>7417206981</v>
      </c>
      <c r="J27" s="7">
        <v>7324874027</v>
      </c>
      <c r="K27" s="71">
        <v>7400855404</v>
      </c>
    </row>
    <row r="28" spans="1:11" ht="12.75">
      <c r="A28" s="73" t="s">
        <v>34</v>
      </c>
      <c r="B28" s="6">
        <v>2146263140</v>
      </c>
      <c r="C28" s="6">
        <v>1788456637</v>
      </c>
      <c r="D28" s="23">
        <v>2003877249</v>
      </c>
      <c r="E28" s="24">
        <v>2258968575</v>
      </c>
      <c r="F28" s="6">
        <v>2346344223</v>
      </c>
      <c r="G28" s="25">
        <v>2346344223</v>
      </c>
      <c r="H28" s="26">
        <v>2042093714</v>
      </c>
      <c r="I28" s="24">
        <v>2351509919</v>
      </c>
      <c r="J28" s="6">
        <v>2147473689</v>
      </c>
      <c r="K28" s="25">
        <v>2178237198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1300000132</v>
      </c>
      <c r="D30" s="23">
        <v>2873286170</v>
      </c>
      <c r="E30" s="24">
        <v>3519944096</v>
      </c>
      <c r="F30" s="6">
        <v>3193898203</v>
      </c>
      <c r="G30" s="25">
        <v>3193898203</v>
      </c>
      <c r="H30" s="26">
        <v>2968003781</v>
      </c>
      <c r="I30" s="24">
        <v>4014818178</v>
      </c>
      <c r="J30" s="6">
        <v>3981237340</v>
      </c>
      <c r="K30" s="25">
        <v>4141255858</v>
      </c>
    </row>
    <row r="31" spans="1:11" ht="12.75">
      <c r="A31" s="22" t="s">
        <v>36</v>
      </c>
      <c r="B31" s="6">
        <v>1947602178</v>
      </c>
      <c r="C31" s="6">
        <v>1613577933</v>
      </c>
      <c r="D31" s="23">
        <v>0</v>
      </c>
      <c r="E31" s="24">
        <v>975796050</v>
      </c>
      <c r="F31" s="6">
        <v>996035260</v>
      </c>
      <c r="G31" s="25">
        <v>996035260</v>
      </c>
      <c r="H31" s="26">
        <v>931509715</v>
      </c>
      <c r="I31" s="24">
        <v>1050878884</v>
      </c>
      <c r="J31" s="6">
        <v>1196162998</v>
      </c>
      <c r="K31" s="25">
        <v>1081362348</v>
      </c>
    </row>
    <row r="32" spans="1:11" ht="12.75">
      <c r="A32" s="33" t="s">
        <v>37</v>
      </c>
      <c r="B32" s="7">
        <f>SUM(B28:B31)</f>
        <v>4093865318</v>
      </c>
      <c r="C32" s="7">
        <f aca="true" t="shared" si="5" ref="C32:K32">SUM(C28:C31)</f>
        <v>4702034702</v>
      </c>
      <c r="D32" s="69">
        <f t="shared" si="5"/>
        <v>4877163419</v>
      </c>
      <c r="E32" s="70">
        <f t="shared" si="5"/>
        <v>6754708721</v>
      </c>
      <c r="F32" s="7">
        <f t="shared" si="5"/>
        <v>6536277686</v>
      </c>
      <c r="G32" s="71">
        <f t="shared" si="5"/>
        <v>6536277686</v>
      </c>
      <c r="H32" s="72">
        <f t="shared" si="5"/>
        <v>5941607210</v>
      </c>
      <c r="I32" s="70">
        <f t="shared" si="5"/>
        <v>7417206981</v>
      </c>
      <c r="J32" s="7">
        <f t="shared" si="5"/>
        <v>7324874027</v>
      </c>
      <c r="K32" s="71">
        <f t="shared" si="5"/>
        <v>7400855404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14992995202</v>
      </c>
      <c r="C35" s="6">
        <v>12283089680</v>
      </c>
      <c r="D35" s="23">
        <v>11433913003</v>
      </c>
      <c r="E35" s="24">
        <v>17393078055</v>
      </c>
      <c r="F35" s="6">
        <v>17393078055</v>
      </c>
      <c r="G35" s="25">
        <v>17393078055</v>
      </c>
      <c r="H35" s="26">
        <v>12749709144</v>
      </c>
      <c r="I35" s="24">
        <v>9809908856</v>
      </c>
      <c r="J35" s="6">
        <v>11480186609</v>
      </c>
      <c r="K35" s="25">
        <v>14124298871</v>
      </c>
    </row>
    <row r="36" spans="1:11" ht="12.75">
      <c r="A36" s="22" t="s">
        <v>40</v>
      </c>
      <c r="B36" s="6">
        <v>50650310279</v>
      </c>
      <c r="C36" s="6">
        <v>53416187556</v>
      </c>
      <c r="D36" s="23">
        <v>58301363324</v>
      </c>
      <c r="E36" s="24">
        <v>63642721424</v>
      </c>
      <c r="F36" s="6">
        <v>63461610389</v>
      </c>
      <c r="G36" s="25">
        <v>63461610389</v>
      </c>
      <c r="H36" s="26">
        <v>61510368050</v>
      </c>
      <c r="I36" s="24">
        <v>64072654130</v>
      </c>
      <c r="J36" s="6">
        <v>67160140239</v>
      </c>
      <c r="K36" s="25">
        <v>70496879172</v>
      </c>
    </row>
    <row r="37" spans="1:11" ht="12.75">
      <c r="A37" s="22" t="s">
        <v>41</v>
      </c>
      <c r="B37" s="6">
        <v>8718839065</v>
      </c>
      <c r="C37" s="6">
        <v>8296580287</v>
      </c>
      <c r="D37" s="23">
        <v>12131203552</v>
      </c>
      <c r="E37" s="24">
        <v>14613128170</v>
      </c>
      <c r="F37" s="6">
        <v>14613128170</v>
      </c>
      <c r="G37" s="25">
        <v>14613128170</v>
      </c>
      <c r="H37" s="26">
        <v>13227589572</v>
      </c>
      <c r="I37" s="24">
        <v>14775924377</v>
      </c>
      <c r="J37" s="6">
        <v>15765751996</v>
      </c>
      <c r="K37" s="25">
        <v>16898039506</v>
      </c>
    </row>
    <row r="38" spans="1:11" ht="12.75">
      <c r="A38" s="22" t="s">
        <v>42</v>
      </c>
      <c r="B38" s="6">
        <v>9155154464</v>
      </c>
      <c r="C38" s="6">
        <v>8254488917</v>
      </c>
      <c r="D38" s="23">
        <v>6605868133</v>
      </c>
      <c r="E38" s="24">
        <v>13637087165</v>
      </c>
      <c r="F38" s="6">
        <v>13637087165</v>
      </c>
      <c r="G38" s="25">
        <v>13637087165</v>
      </c>
      <c r="H38" s="26">
        <v>9133744096</v>
      </c>
      <c r="I38" s="24">
        <v>13501301860</v>
      </c>
      <c r="J38" s="6">
        <v>16819904979</v>
      </c>
      <c r="K38" s="25">
        <v>19851154238</v>
      </c>
    </row>
    <row r="39" spans="1:11" ht="12.75">
      <c r="A39" s="22" t="s">
        <v>43</v>
      </c>
      <c r="B39" s="6">
        <v>47769311952</v>
      </c>
      <c r="C39" s="6">
        <v>49148208032</v>
      </c>
      <c r="D39" s="23">
        <v>49382134869</v>
      </c>
      <c r="E39" s="24">
        <v>50525255104</v>
      </c>
      <c r="F39" s="6">
        <v>52604473109</v>
      </c>
      <c r="G39" s="25">
        <v>52604473109</v>
      </c>
      <c r="H39" s="26">
        <v>51985227654</v>
      </c>
      <c r="I39" s="24">
        <v>45605336749</v>
      </c>
      <c r="J39" s="6">
        <v>46054669873</v>
      </c>
      <c r="K39" s="25">
        <v>47871984299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5092413727</v>
      </c>
      <c r="C42" s="6">
        <v>2876192531</v>
      </c>
      <c r="D42" s="23">
        <v>-28919117503</v>
      </c>
      <c r="E42" s="24">
        <v>-31403508887</v>
      </c>
      <c r="F42" s="6">
        <v>-32362075973</v>
      </c>
      <c r="G42" s="25">
        <v>-32362075973</v>
      </c>
      <c r="H42" s="26">
        <v>-31300343883</v>
      </c>
      <c r="I42" s="24">
        <v>-35008289004</v>
      </c>
      <c r="J42" s="6">
        <v>-39085680169</v>
      </c>
      <c r="K42" s="25">
        <v>-43883759936</v>
      </c>
    </row>
    <row r="43" spans="1:11" ht="12.75">
      <c r="A43" s="22" t="s">
        <v>46</v>
      </c>
      <c r="B43" s="6">
        <v>-4524964705</v>
      </c>
      <c r="C43" s="6">
        <v>-5239076575</v>
      </c>
      <c r="D43" s="23">
        <v>-2179304493</v>
      </c>
      <c r="E43" s="24">
        <v>-713452333</v>
      </c>
      <c r="F43" s="6">
        <v>0</v>
      </c>
      <c r="G43" s="25">
        <v>0</v>
      </c>
      <c r="H43" s="26">
        <v>796770622</v>
      </c>
      <c r="I43" s="24">
        <v>-9461540</v>
      </c>
      <c r="J43" s="6">
        <v>-12141326</v>
      </c>
      <c r="K43" s="25">
        <v>-888116</v>
      </c>
    </row>
    <row r="44" spans="1:11" ht="12.75">
      <c r="A44" s="22" t="s">
        <v>47</v>
      </c>
      <c r="B44" s="6">
        <v>-82115486</v>
      </c>
      <c r="C44" s="6">
        <v>56644719</v>
      </c>
      <c r="D44" s="23">
        <v>812197538</v>
      </c>
      <c r="E44" s="24">
        <v>-88280229</v>
      </c>
      <c r="F44" s="6">
        <v>0</v>
      </c>
      <c r="G44" s="25">
        <v>0</v>
      </c>
      <c r="H44" s="26">
        <v>81598674</v>
      </c>
      <c r="I44" s="24">
        <v>-51206653</v>
      </c>
      <c r="J44" s="6">
        <v>9118624</v>
      </c>
      <c r="K44" s="25">
        <v>8255149</v>
      </c>
    </row>
    <row r="45" spans="1:11" ht="12.75">
      <c r="A45" s="33" t="s">
        <v>48</v>
      </c>
      <c r="B45" s="7">
        <v>8307062048</v>
      </c>
      <c r="C45" s="7">
        <v>6000822434</v>
      </c>
      <c r="D45" s="69">
        <v>-25867323206</v>
      </c>
      <c r="E45" s="70">
        <v>-18769215965</v>
      </c>
      <c r="F45" s="7">
        <v>-18926050489</v>
      </c>
      <c r="G45" s="71">
        <v>-18926050489</v>
      </c>
      <c r="H45" s="72">
        <v>-26765191948</v>
      </c>
      <c r="I45" s="70">
        <v>-29386576836</v>
      </c>
      <c r="J45" s="7">
        <v>-32516505106</v>
      </c>
      <c r="K45" s="71">
        <v>-34752118475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9558426975</v>
      </c>
      <c r="C48" s="6">
        <v>7579959056</v>
      </c>
      <c r="D48" s="23">
        <v>5833924607</v>
      </c>
      <c r="E48" s="24">
        <v>16511453237</v>
      </c>
      <c r="F48" s="6">
        <v>16511453237</v>
      </c>
      <c r="G48" s="25">
        <v>16511453237</v>
      </c>
      <c r="H48" s="26">
        <v>5622934167</v>
      </c>
      <c r="I48" s="24">
        <v>8870681341</v>
      </c>
      <c r="J48" s="6">
        <v>10721002659</v>
      </c>
      <c r="K48" s="25">
        <v>13501944707</v>
      </c>
    </row>
    <row r="49" spans="1:11" ht="12.75">
      <c r="A49" s="22" t="s">
        <v>51</v>
      </c>
      <c r="B49" s="6">
        <f>+B75</f>
        <v>1555211886.786561</v>
      </c>
      <c r="C49" s="6">
        <f aca="true" t="shared" si="6" ref="C49:K49">+C75</f>
        <v>1338945631.3095293</v>
      </c>
      <c r="D49" s="23">
        <f t="shared" si="6"/>
        <v>9463276566</v>
      </c>
      <c r="E49" s="24">
        <f t="shared" si="6"/>
        <v>11593735706</v>
      </c>
      <c r="F49" s="6">
        <f t="shared" si="6"/>
        <v>11593735706</v>
      </c>
      <c r="G49" s="25">
        <f t="shared" si="6"/>
        <v>11593735706</v>
      </c>
      <c r="H49" s="26">
        <f t="shared" si="6"/>
        <v>10774276136</v>
      </c>
      <c r="I49" s="24">
        <f t="shared" si="6"/>
        <v>12016899079</v>
      </c>
      <c r="J49" s="6">
        <f t="shared" si="6"/>
        <v>12728933228</v>
      </c>
      <c r="K49" s="25">
        <f t="shared" si="6"/>
        <v>13564076027</v>
      </c>
    </row>
    <row r="50" spans="1:11" ht="12.75">
      <c r="A50" s="33" t="s">
        <v>52</v>
      </c>
      <c r="B50" s="7">
        <f>+B48-B49</f>
        <v>8003215088.213439</v>
      </c>
      <c r="C50" s="7">
        <f aca="true" t="shared" si="7" ref="C50:K50">+C48-C49</f>
        <v>6241013424.690471</v>
      </c>
      <c r="D50" s="69">
        <f t="shared" si="7"/>
        <v>-3629351959</v>
      </c>
      <c r="E50" s="70">
        <f t="shared" si="7"/>
        <v>4917717531</v>
      </c>
      <c r="F50" s="7">
        <f t="shared" si="7"/>
        <v>4917717531</v>
      </c>
      <c r="G50" s="71">
        <f t="shared" si="7"/>
        <v>4917717531</v>
      </c>
      <c r="H50" s="72">
        <f t="shared" si="7"/>
        <v>-5151341969</v>
      </c>
      <c r="I50" s="70">
        <f t="shared" si="7"/>
        <v>-3146217738</v>
      </c>
      <c r="J50" s="7">
        <f t="shared" si="7"/>
        <v>-2007930569</v>
      </c>
      <c r="K50" s="71">
        <f t="shared" si="7"/>
        <v>-62131320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50227061961</v>
      </c>
      <c r="C53" s="6">
        <v>49854261060</v>
      </c>
      <c r="D53" s="23">
        <v>48396131484</v>
      </c>
      <c r="E53" s="24">
        <v>60745519731</v>
      </c>
      <c r="F53" s="6">
        <v>60564408696</v>
      </c>
      <c r="G53" s="25">
        <v>60564408696</v>
      </c>
      <c r="H53" s="26">
        <v>56034512199</v>
      </c>
      <c r="I53" s="24">
        <v>60163338493</v>
      </c>
      <c r="J53" s="6">
        <v>63238683276</v>
      </c>
      <c r="K53" s="25">
        <v>66574534093</v>
      </c>
    </row>
    <row r="54" spans="1:11" ht="12.75">
      <c r="A54" s="22" t="s">
        <v>55</v>
      </c>
      <c r="B54" s="6">
        <v>2144070708</v>
      </c>
      <c r="C54" s="6">
        <v>2115284714</v>
      </c>
      <c r="D54" s="23">
        <v>0</v>
      </c>
      <c r="E54" s="24">
        <v>2385339278</v>
      </c>
      <c r="F54" s="6">
        <v>2285339278</v>
      </c>
      <c r="G54" s="25">
        <v>2285339278</v>
      </c>
      <c r="H54" s="26">
        <v>2490654353</v>
      </c>
      <c r="I54" s="24">
        <v>2202788615</v>
      </c>
      <c r="J54" s="6">
        <v>2321673616</v>
      </c>
      <c r="K54" s="25">
        <v>2448779962</v>
      </c>
    </row>
    <row r="55" spans="1:11" ht="12.75">
      <c r="A55" s="22" t="s">
        <v>56</v>
      </c>
      <c r="B55" s="6">
        <v>1928851118</v>
      </c>
      <c r="C55" s="6">
        <v>2247810931</v>
      </c>
      <c r="D55" s="23">
        <v>4333087744</v>
      </c>
      <c r="E55" s="24">
        <v>6062271971</v>
      </c>
      <c r="F55" s="6">
        <v>5816463086</v>
      </c>
      <c r="G55" s="25">
        <v>5816463086</v>
      </c>
      <c r="H55" s="26">
        <v>5267403697</v>
      </c>
      <c r="I55" s="24">
        <v>6482591097</v>
      </c>
      <c r="J55" s="6">
        <v>6395584029</v>
      </c>
      <c r="K55" s="25">
        <v>6486051696</v>
      </c>
    </row>
    <row r="56" spans="1:11" ht="12.75">
      <c r="A56" s="22" t="s">
        <v>57</v>
      </c>
      <c r="B56" s="6">
        <v>1660851255</v>
      </c>
      <c r="C56" s="6">
        <v>2106148052</v>
      </c>
      <c r="D56" s="23">
        <v>2118570339</v>
      </c>
      <c r="E56" s="24">
        <v>2416166051</v>
      </c>
      <c r="F56" s="6">
        <v>2335342637</v>
      </c>
      <c r="G56" s="25">
        <v>2335342637</v>
      </c>
      <c r="H56" s="26">
        <v>2454416938</v>
      </c>
      <c r="I56" s="24">
        <v>3025548923</v>
      </c>
      <c r="J56" s="6">
        <v>3272772851</v>
      </c>
      <c r="K56" s="25">
        <v>3540807734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2067503790</v>
      </c>
      <c r="C59" s="6">
        <v>2589856058</v>
      </c>
      <c r="D59" s="23">
        <v>2725556515</v>
      </c>
      <c r="E59" s="24">
        <v>3190981177</v>
      </c>
      <c r="F59" s="6">
        <v>3680610802</v>
      </c>
      <c r="G59" s="25">
        <v>3680610802</v>
      </c>
      <c r="H59" s="26">
        <v>3359244446</v>
      </c>
      <c r="I59" s="24">
        <v>3577007864</v>
      </c>
      <c r="J59" s="6">
        <v>3959476130</v>
      </c>
      <c r="K59" s="25">
        <v>4449502507</v>
      </c>
    </row>
    <row r="60" spans="1:11" ht="12.75">
      <c r="A60" s="90" t="s">
        <v>60</v>
      </c>
      <c r="B60" s="6">
        <v>1714127301</v>
      </c>
      <c r="C60" s="6">
        <v>1078452927</v>
      </c>
      <c r="D60" s="23">
        <v>2150360530</v>
      </c>
      <c r="E60" s="24">
        <v>1905106330</v>
      </c>
      <c r="F60" s="6">
        <v>1959494748</v>
      </c>
      <c r="G60" s="25">
        <v>1959494748</v>
      </c>
      <c r="H60" s="26">
        <v>1727500350</v>
      </c>
      <c r="I60" s="24">
        <v>2137523863</v>
      </c>
      <c r="J60" s="6">
        <v>2401014428</v>
      </c>
      <c r="K60" s="25">
        <v>2713923035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11311</v>
      </c>
      <c r="C62" s="98">
        <v>11311</v>
      </c>
      <c r="D62" s="99">
        <v>11311</v>
      </c>
      <c r="E62" s="97">
        <v>11311</v>
      </c>
      <c r="F62" s="98">
        <v>11311</v>
      </c>
      <c r="G62" s="99">
        <v>11311</v>
      </c>
      <c r="H62" s="100">
        <v>11311</v>
      </c>
      <c r="I62" s="97">
        <v>11311</v>
      </c>
      <c r="J62" s="98">
        <v>11311</v>
      </c>
      <c r="K62" s="99">
        <v>11311</v>
      </c>
    </row>
    <row r="63" spans="1:11" ht="12.75">
      <c r="A63" s="96" t="s">
        <v>63</v>
      </c>
      <c r="B63" s="97">
        <v>35400</v>
      </c>
      <c r="C63" s="98">
        <v>35400</v>
      </c>
      <c r="D63" s="99">
        <v>35400</v>
      </c>
      <c r="E63" s="97">
        <v>35400</v>
      </c>
      <c r="F63" s="98">
        <v>35400</v>
      </c>
      <c r="G63" s="99">
        <v>35400</v>
      </c>
      <c r="H63" s="100">
        <v>35400</v>
      </c>
      <c r="I63" s="97">
        <v>35400</v>
      </c>
      <c r="J63" s="98">
        <v>35400</v>
      </c>
      <c r="K63" s="99">
        <v>35400</v>
      </c>
    </row>
    <row r="64" spans="1:11" ht="12.75">
      <c r="A64" s="96" t="s">
        <v>64</v>
      </c>
      <c r="B64" s="97">
        <v>27000</v>
      </c>
      <c r="C64" s="98">
        <v>27000</v>
      </c>
      <c r="D64" s="99">
        <v>27000</v>
      </c>
      <c r="E64" s="97">
        <v>10000</v>
      </c>
      <c r="F64" s="98">
        <v>10000</v>
      </c>
      <c r="G64" s="99">
        <v>10000</v>
      </c>
      <c r="H64" s="100">
        <v>10000</v>
      </c>
      <c r="I64" s="97">
        <v>5000</v>
      </c>
      <c r="J64" s="98">
        <v>5000</v>
      </c>
      <c r="K64" s="99">
        <v>5000</v>
      </c>
    </row>
    <row r="65" spans="1:11" ht="12.75">
      <c r="A65" s="96" t="s">
        <v>65</v>
      </c>
      <c r="B65" s="97">
        <v>164699</v>
      </c>
      <c r="C65" s="98">
        <v>164699</v>
      </c>
      <c r="D65" s="99">
        <v>164399</v>
      </c>
      <c r="E65" s="97">
        <v>164718</v>
      </c>
      <c r="F65" s="98">
        <v>164718</v>
      </c>
      <c r="G65" s="99">
        <v>164718</v>
      </c>
      <c r="H65" s="100">
        <v>164718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0.9004579509523856</v>
      </c>
      <c r="C70" s="5">
        <f aca="true" t="shared" si="8" ref="C70:K70">IF(ISERROR(C71/C72),0,(C71/C72))</f>
        <v>0.9194242785874579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19760075566</v>
      </c>
      <c r="C71" s="2">
        <f aca="true" t="shared" si="9" ref="C71:K71">+C83</f>
        <v>21838903611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21944473415</v>
      </c>
      <c r="C72" s="2">
        <f aca="true" t="shared" si="10" ref="C72:K72">+C77</f>
        <v>23752802835</v>
      </c>
      <c r="D72" s="2">
        <f t="shared" si="10"/>
        <v>27837998229</v>
      </c>
      <c r="E72" s="2">
        <f t="shared" si="10"/>
        <v>30091770839</v>
      </c>
      <c r="F72" s="2">
        <f t="shared" si="10"/>
        <v>30658846184</v>
      </c>
      <c r="G72" s="2">
        <f t="shared" si="10"/>
        <v>30658846184</v>
      </c>
      <c r="H72" s="2">
        <f t="shared" si="10"/>
        <v>29553665136</v>
      </c>
      <c r="I72" s="2">
        <f t="shared" si="10"/>
        <v>33612379375</v>
      </c>
      <c r="J72" s="2">
        <f t="shared" si="10"/>
        <v>37522595455</v>
      </c>
      <c r="K72" s="2">
        <f t="shared" si="10"/>
        <v>42055317537</v>
      </c>
    </row>
    <row r="73" spans="1:11" ht="12.75" hidden="1">
      <c r="A73" s="2" t="s">
        <v>94</v>
      </c>
      <c r="B73" s="2">
        <f>+B74</f>
        <v>457156999.99999976</v>
      </c>
      <c r="C73" s="2">
        <f aca="true" t="shared" si="11" ref="C73:K73">+(C78+C80+C81+C82)-(B78+B80+B81+B82)</f>
        <v>-542158669</v>
      </c>
      <c r="D73" s="2">
        <f t="shared" si="11"/>
        <v>1126175282</v>
      </c>
      <c r="E73" s="2">
        <f t="shared" si="11"/>
        <v>-3201384781</v>
      </c>
      <c r="F73" s="2">
        <f>+(F78+F80+F81+F82)-(D78+D80+D81+D82)</f>
        <v>-3201384781</v>
      </c>
      <c r="G73" s="2">
        <f>+(G78+G80+G81+G82)-(D78+D80+D81+D82)</f>
        <v>-3201384781</v>
      </c>
      <c r="H73" s="2">
        <f>+(H78+H80+H81+H82)-(D78+D80+D81+D82)</f>
        <v>1156578690</v>
      </c>
      <c r="I73" s="2">
        <f>+(I78+I80+I81+I82)-(E78+E80+E81+E82)</f>
        <v>67064237</v>
      </c>
      <c r="J73" s="2">
        <f t="shared" si="11"/>
        <v>-182344027</v>
      </c>
      <c r="K73" s="2">
        <f t="shared" si="11"/>
        <v>-152560169</v>
      </c>
    </row>
    <row r="74" spans="1:11" ht="12.75" hidden="1">
      <c r="A74" s="2" t="s">
        <v>95</v>
      </c>
      <c r="B74" s="2">
        <f>+TREND(C74:E74)</f>
        <v>457156999.99999976</v>
      </c>
      <c r="C74" s="2">
        <f>+C73</f>
        <v>-542158669</v>
      </c>
      <c r="D74" s="2">
        <f aca="true" t="shared" si="12" ref="D74:K74">+D73</f>
        <v>1126175282</v>
      </c>
      <c r="E74" s="2">
        <f t="shared" si="12"/>
        <v>-3201384781</v>
      </c>
      <c r="F74" s="2">
        <f t="shared" si="12"/>
        <v>-3201384781</v>
      </c>
      <c r="G74" s="2">
        <f t="shared" si="12"/>
        <v>-3201384781</v>
      </c>
      <c r="H74" s="2">
        <f t="shared" si="12"/>
        <v>1156578690</v>
      </c>
      <c r="I74" s="2">
        <f t="shared" si="12"/>
        <v>67064237</v>
      </c>
      <c r="J74" s="2">
        <f t="shared" si="12"/>
        <v>-182344027</v>
      </c>
      <c r="K74" s="2">
        <f t="shared" si="12"/>
        <v>-152560169</v>
      </c>
    </row>
    <row r="75" spans="1:11" ht="12.75" hidden="1">
      <c r="A75" s="2" t="s">
        <v>96</v>
      </c>
      <c r="B75" s="2">
        <f>+B84-(((B80+B81+B78)*B70)-B79)</f>
        <v>1555211886.786561</v>
      </c>
      <c r="C75" s="2">
        <f aca="true" t="shared" si="13" ref="C75:K75">+C84-(((C80+C81+C78)*C70)-C79)</f>
        <v>1338945631.3095293</v>
      </c>
      <c r="D75" s="2">
        <f t="shared" si="13"/>
        <v>9463276566</v>
      </c>
      <c r="E75" s="2">
        <f t="shared" si="13"/>
        <v>11593735706</v>
      </c>
      <c r="F75" s="2">
        <f t="shared" si="13"/>
        <v>11593735706</v>
      </c>
      <c r="G75" s="2">
        <f t="shared" si="13"/>
        <v>11593735706</v>
      </c>
      <c r="H75" s="2">
        <f t="shared" si="13"/>
        <v>10774276136</v>
      </c>
      <c r="I75" s="2">
        <f t="shared" si="13"/>
        <v>12016899079</v>
      </c>
      <c r="J75" s="2">
        <f t="shared" si="13"/>
        <v>12728933228</v>
      </c>
      <c r="K75" s="2">
        <f t="shared" si="13"/>
        <v>13564076027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21944473415</v>
      </c>
      <c r="C77" s="3">
        <v>23752802835</v>
      </c>
      <c r="D77" s="3">
        <v>27837998229</v>
      </c>
      <c r="E77" s="3">
        <v>30091770839</v>
      </c>
      <c r="F77" s="3">
        <v>30658846184</v>
      </c>
      <c r="G77" s="3">
        <v>30658846184</v>
      </c>
      <c r="H77" s="3">
        <v>29553665136</v>
      </c>
      <c r="I77" s="3">
        <v>33612379375</v>
      </c>
      <c r="J77" s="3">
        <v>37522595455</v>
      </c>
      <c r="K77" s="3">
        <v>42055317537</v>
      </c>
    </row>
    <row r="78" spans="1:11" ht="13.5" hidden="1">
      <c r="A78" s="1" t="s">
        <v>67</v>
      </c>
      <c r="B78" s="3">
        <v>9395409</v>
      </c>
      <c r="C78" s="3">
        <v>6765032</v>
      </c>
      <c r="D78" s="3">
        <v>2097078</v>
      </c>
      <c r="E78" s="3">
        <v>32592969</v>
      </c>
      <c r="F78" s="3">
        <v>32592969</v>
      </c>
      <c r="G78" s="3">
        <v>32592969</v>
      </c>
      <c r="H78" s="3">
        <v>2108469</v>
      </c>
      <c r="I78" s="3">
        <v>32592969</v>
      </c>
      <c r="J78" s="3">
        <v>42723955</v>
      </c>
      <c r="K78" s="3">
        <v>41646165</v>
      </c>
    </row>
    <row r="79" spans="1:11" ht="13.5" hidden="1">
      <c r="A79" s="1" t="s">
        <v>68</v>
      </c>
      <c r="B79" s="3">
        <v>7114513500</v>
      </c>
      <c r="C79" s="3">
        <v>6516868859</v>
      </c>
      <c r="D79" s="3">
        <v>7845903754</v>
      </c>
      <c r="E79" s="3">
        <v>9577253592</v>
      </c>
      <c r="F79" s="3">
        <v>9577253592</v>
      </c>
      <c r="G79" s="3">
        <v>9577253592</v>
      </c>
      <c r="H79" s="3">
        <v>8757794022</v>
      </c>
      <c r="I79" s="3">
        <v>9694562079</v>
      </c>
      <c r="J79" s="3">
        <v>10322536228</v>
      </c>
      <c r="K79" s="3">
        <v>11065753027</v>
      </c>
    </row>
    <row r="80" spans="1:11" ht="13.5" hidden="1">
      <c r="A80" s="1" t="s">
        <v>69</v>
      </c>
      <c r="B80" s="3">
        <v>5256386810</v>
      </c>
      <c r="C80" s="3">
        <v>4703601650</v>
      </c>
      <c r="D80" s="3">
        <v>3908070794</v>
      </c>
      <c r="E80" s="3">
        <v>3502115246</v>
      </c>
      <c r="F80" s="3">
        <v>3502115246</v>
      </c>
      <c r="G80" s="3">
        <v>3502115246</v>
      </c>
      <c r="H80" s="3">
        <v>6382001516</v>
      </c>
      <c r="I80" s="3">
        <v>3494107938</v>
      </c>
      <c r="J80" s="3">
        <v>3284838642</v>
      </c>
      <c r="K80" s="3">
        <v>3111905037</v>
      </c>
    </row>
    <row r="81" spans="1:11" ht="13.5" hidden="1">
      <c r="A81" s="1" t="s">
        <v>70</v>
      </c>
      <c r="B81" s="3">
        <v>908078101</v>
      </c>
      <c r="C81" s="3">
        <v>921334969</v>
      </c>
      <c r="D81" s="3">
        <v>2841762994</v>
      </c>
      <c r="E81" s="3">
        <v>21783937</v>
      </c>
      <c r="F81" s="3">
        <v>21783937</v>
      </c>
      <c r="G81" s="3">
        <v>21783937</v>
      </c>
      <c r="H81" s="3">
        <v>1432830447</v>
      </c>
      <c r="I81" s="3">
        <v>96855482</v>
      </c>
      <c r="J81" s="3">
        <v>113649765</v>
      </c>
      <c r="K81" s="3">
        <v>135100991</v>
      </c>
    </row>
    <row r="82" spans="1:11" ht="13.5" hidden="1">
      <c r="A82" s="1" t="s">
        <v>71</v>
      </c>
      <c r="B82" s="3">
        <v>0</v>
      </c>
      <c r="C82" s="3">
        <v>0</v>
      </c>
      <c r="D82" s="3">
        <v>5946067</v>
      </c>
      <c r="E82" s="3">
        <v>0</v>
      </c>
      <c r="F82" s="3">
        <v>0</v>
      </c>
      <c r="G82" s="3">
        <v>0</v>
      </c>
      <c r="H82" s="3">
        <v>97515191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19760075566</v>
      </c>
      <c r="C83" s="3">
        <v>21838903611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1617372812</v>
      </c>
      <c r="E84" s="3">
        <v>2016482114</v>
      </c>
      <c r="F84" s="3">
        <v>2016482114</v>
      </c>
      <c r="G84" s="3">
        <v>2016482114</v>
      </c>
      <c r="H84" s="3">
        <v>2016482114</v>
      </c>
      <c r="I84" s="3">
        <v>2322337000</v>
      </c>
      <c r="J84" s="3">
        <v>2406397000</v>
      </c>
      <c r="K84" s="3">
        <v>2498323000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8138059000</v>
      </c>
      <c r="C5" s="6">
        <v>8007933356</v>
      </c>
      <c r="D5" s="23">
        <v>10000185008</v>
      </c>
      <c r="E5" s="24">
        <v>10098983004</v>
      </c>
      <c r="F5" s="6">
        <v>11002419000</v>
      </c>
      <c r="G5" s="25">
        <v>11002419000</v>
      </c>
      <c r="H5" s="26">
        <v>12376931557</v>
      </c>
      <c r="I5" s="24">
        <v>12292550028</v>
      </c>
      <c r="J5" s="6">
        <v>12956348000</v>
      </c>
      <c r="K5" s="25">
        <v>13630078000</v>
      </c>
    </row>
    <row r="6" spans="1:11" ht="12.75">
      <c r="A6" s="22" t="s">
        <v>19</v>
      </c>
      <c r="B6" s="6">
        <v>22868591000</v>
      </c>
      <c r="C6" s="6">
        <v>24197277383</v>
      </c>
      <c r="D6" s="23">
        <v>25575025677</v>
      </c>
      <c r="E6" s="24">
        <v>29904699054</v>
      </c>
      <c r="F6" s="6">
        <v>28883217475</v>
      </c>
      <c r="G6" s="25">
        <v>28883217475</v>
      </c>
      <c r="H6" s="26">
        <v>27491244198</v>
      </c>
      <c r="I6" s="24">
        <v>31199711998</v>
      </c>
      <c r="J6" s="6">
        <v>33903933998</v>
      </c>
      <c r="K6" s="25">
        <v>36151873997</v>
      </c>
    </row>
    <row r="7" spans="1:11" ht="12.75">
      <c r="A7" s="22" t="s">
        <v>20</v>
      </c>
      <c r="B7" s="6">
        <v>636949000</v>
      </c>
      <c r="C7" s="6">
        <v>395088138</v>
      </c>
      <c r="D7" s="23">
        <v>540768910</v>
      </c>
      <c r="E7" s="24">
        <v>297400004</v>
      </c>
      <c r="F7" s="6">
        <v>297400004</v>
      </c>
      <c r="G7" s="25">
        <v>297400004</v>
      </c>
      <c r="H7" s="26">
        <v>236080649</v>
      </c>
      <c r="I7" s="24">
        <v>305700000</v>
      </c>
      <c r="J7" s="6">
        <v>322200000</v>
      </c>
      <c r="K7" s="25">
        <v>338954000</v>
      </c>
    </row>
    <row r="8" spans="1:11" ht="12.75">
      <c r="A8" s="22" t="s">
        <v>21</v>
      </c>
      <c r="B8" s="6">
        <v>6186022000</v>
      </c>
      <c r="C8" s="6">
        <v>6835830623</v>
      </c>
      <c r="D8" s="23">
        <v>8268227765</v>
      </c>
      <c r="E8" s="24">
        <v>8240403007</v>
      </c>
      <c r="F8" s="6">
        <v>8125172007</v>
      </c>
      <c r="G8" s="25">
        <v>8125172007</v>
      </c>
      <c r="H8" s="26">
        <v>7786094696</v>
      </c>
      <c r="I8" s="24">
        <v>9037509995</v>
      </c>
      <c r="J8" s="6">
        <v>9995885000</v>
      </c>
      <c r="K8" s="25">
        <v>11034549000</v>
      </c>
    </row>
    <row r="9" spans="1:11" ht="12.75">
      <c r="A9" s="22" t="s">
        <v>22</v>
      </c>
      <c r="B9" s="6">
        <v>3263116000</v>
      </c>
      <c r="C9" s="6">
        <v>3119387387</v>
      </c>
      <c r="D9" s="23">
        <v>6148311962</v>
      </c>
      <c r="E9" s="24">
        <v>4041647722</v>
      </c>
      <c r="F9" s="6">
        <v>3936634501</v>
      </c>
      <c r="G9" s="25">
        <v>3936634501</v>
      </c>
      <c r="H9" s="26">
        <v>7388667988</v>
      </c>
      <c r="I9" s="24">
        <v>4649944768</v>
      </c>
      <c r="J9" s="6">
        <v>5101155003</v>
      </c>
      <c r="K9" s="25">
        <v>5473842003</v>
      </c>
    </row>
    <row r="10" spans="1:11" ht="20.25">
      <c r="A10" s="27" t="s">
        <v>86</v>
      </c>
      <c r="B10" s="28">
        <f>SUM(B5:B9)</f>
        <v>41092737000</v>
      </c>
      <c r="C10" s="29">
        <f aca="true" t="shared" si="0" ref="C10:K10">SUM(C5:C9)</f>
        <v>42555516887</v>
      </c>
      <c r="D10" s="30">
        <f t="shared" si="0"/>
        <v>50532519322</v>
      </c>
      <c r="E10" s="28">
        <f t="shared" si="0"/>
        <v>52583132791</v>
      </c>
      <c r="F10" s="29">
        <f t="shared" si="0"/>
        <v>52244842987</v>
      </c>
      <c r="G10" s="31">
        <f t="shared" si="0"/>
        <v>52244842987</v>
      </c>
      <c r="H10" s="32">
        <f t="shared" si="0"/>
        <v>55279019088</v>
      </c>
      <c r="I10" s="28">
        <f t="shared" si="0"/>
        <v>57485416789</v>
      </c>
      <c r="J10" s="29">
        <f t="shared" si="0"/>
        <v>62279522001</v>
      </c>
      <c r="K10" s="31">
        <f t="shared" si="0"/>
        <v>66629297000</v>
      </c>
    </row>
    <row r="11" spans="1:11" ht="12.75">
      <c r="A11" s="22" t="s">
        <v>23</v>
      </c>
      <c r="B11" s="6">
        <v>8999338000</v>
      </c>
      <c r="C11" s="6">
        <v>10255080967</v>
      </c>
      <c r="D11" s="23">
        <v>11631359622</v>
      </c>
      <c r="E11" s="24">
        <v>13290424954</v>
      </c>
      <c r="F11" s="6">
        <v>13158583753</v>
      </c>
      <c r="G11" s="25">
        <v>13158583753</v>
      </c>
      <c r="H11" s="26">
        <v>13091629115</v>
      </c>
      <c r="I11" s="24">
        <v>15085408087</v>
      </c>
      <c r="J11" s="6">
        <v>16348805980</v>
      </c>
      <c r="K11" s="25">
        <v>17446958968</v>
      </c>
    </row>
    <row r="12" spans="1:11" ht="12.75">
      <c r="A12" s="22" t="s">
        <v>24</v>
      </c>
      <c r="B12" s="6">
        <v>133887000</v>
      </c>
      <c r="C12" s="6">
        <v>139592578</v>
      </c>
      <c r="D12" s="23">
        <v>170203148</v>
      </c>
      <c r="E12" s="24">
        <v>170336028</v>
      </c>
      <c r="F12" s="6">
        <v>170336028</v>
      </c>
      <c r="G12" s="25">
        <v>170336028</v>
      </c>
      <c r="H12" s="26">
        <v>162088173</v>
      </c>
      <c r="I12" s="24">
        <v>181407984</v>
      </c>
      <c r="J12" s="6">
        <v>193562000</v>
      </c>
      <c r="K12" s="25">
        <v>205946000</v>
      </c>
    </row>
    <row r="13" spans="1:11" ht="12.75">
      <c r="A13" s="22" t="s">
        <v>87</v>
      </c>
      <c r="B13" s="6">
        <v>2812104000</v>
      </c>
      <c r="C13" s="6">
        <v>2998824142</v>
      </c>
      <c r="D13" s="23">
        <v>3148285512</v>
      </c>
      <c r="E13" s="24">
        <v>4063538006</v>
      </c>
      <c r="F13" s="6">
        <v>4012889214</v>
      </c>
      <c r="G13" s="25">
        <v>4012889214</v>
      </c>
      <c r="H13" s="26">
        <v>3212601867</v>
      </c>
      <c r="I13" s="24">
        <v>4289934441</v>
      </c>
      <c r="J13" s="6">
        <v>4529707230</v>
      </c>
      <c r="K13" s="25">
        <v>4976715119</v>
      </c>
    </row>
    <row r="14" spans="1:11" ht="12.75">
      <c r="A14" s="22" t="s">
        <v>25</v>
      </c>
      <c r="B14" s="6">
        <v>1880553000</v>
      </c>
      <c r="C14" s="6">
        <v>2421815000</v>
      </c>
      <c r="D14" s="23">
        <v>2917619426</v>
      </c>
      <c r="E14" s="24">
        <v>2317690004</v>
      </c>
      <c r="F14" s="6">
        <v>2413280723</v>
      </c>
      <c r="G14" s="25">
        <v>2413280723</v>
      </c>
      <c r="H14" s="26">
        <v>2267120360</v>
      </c>
      <c r="I14" s="24">
        <v>2807394996</v>
      </c>
      <c r="J14" s="6">
        <v>2956211000</v>
      </c>
      <c r="K14" s="25">
        <v>3108101000</v>
      </c>
    </row>
    <row r="15" spans="1:11" ht="12.75">
      <c r="A15" s="22" t="s">
        <v>26</v>
      </c>
      <c r="B15" s="6">
        <v>15029788000</v>
      </c>
      <c r="C15" s="6">
        <v>16878457311</v>
      </c>
      <c r="D15" s="23">
        <v>16719786925</v>
      </c>
      <c r="E15" s="24">
        <v>19041932181</v>
      </c>
      <c r="F15" s="6">
        <v>18976382735</v>
      </c>
      <c r="G15" s="25">
        <v>18976382735</v>
      </c>
      <c r="H15" s="26">
        <v>18346134277</v>
      </c>
      <c r="I15" s="24">
        <v>20637948530</v>
      </c>
      <c r="J15" s="6">
        <v>22220000981</v>
      </c>
      <c r="K15" s="25">
        <v>23371364494</v>
      </c>
    </row>
    <row r="16" spans="1:11" ht="12.75">
      <c r="A16" s="22" t="s">
        <v>21</v>
      </c>
      <c r="B16" s="6">
        <v>484417000</v>
      </c>
      <c r="C16" s="6">
        <v>500746908</v>
      </c>
      <c r="D16" s="23">
        <v>314961502</v>
      </c>
      <c r="E16" s="24">
        <v>342288007</v>
      </c>
      <c r="F16" s="6">
        <v>280931011</v>
      </c>
      <c r="G16" s="25">
        <v>280931011</v>
      </c>
      <c r="H16" s="26">
        <v>404869294</v>
      </c>
      <c r="I16" s="24">
        <v>447547996</v>
      </c>
      <c r="J16" s="6">
        <v>626148000</v>
      </c>
      <c r="K16" s="25">
        <v>658428000</v>
      </c>
    </row>
    <row r="17" spans="1:11" ht="12.75">
      <c r="A17" s="22" t="s">
        <v>27</v>
      </c>
      <c r="B17" s="6">
        <v>11116430000</v>
      </c>
      <c r="C17" s="6">
        <v>11143765482</v>
      </c>
      <c r="D17" s="23">
        <v>13325228361</v>
      </c>
      <c r="E17" s="24">
        <v>11871433681</v>
      </c>
      <c r="F17" s="6">
        <v>12104484605</v>
      </c>
      <c r="G17" s="25">
        <v>12104484605</v>
      </c>
      <c r="H17" s="26">
        <v>15132946743</v>
      </c>
      <c r="I17" s="24">
        <v>13290036730</v>
      </c>
      <c r="J17" s="6">
        <v>14480789184</v>
      </c>
      <c r="K17" s="25">
        <v>14577808868</v>
      </c>
    </row>
    <row r="18" spans="1:11" ht="12.75">
      <c r="A18" s="33" t="s">
        <v>28</v>
      </c>
      <c r="B18" s="34">
        <f>SUM(B11:B17)</f>
        <v>40456517000</v>
      </c>
      <c r="C18" s="35">
        <f aca="true" t="shared" si="1" ref="C18:K18">SUM(C11:C17)</f>
        <v>44338282388</v>
      </c>
      <c r="D18" s="36">
        <f t="shared" si="1"/>
        <v>48227444496</v>
      </c>
      <c r="E18" s="34">
        <f t="shared" si="1"/>
        <v>51097642861</v>
      </c>
      <c r="F18" s="35">
        <f t="shared" si="1"/>
        <v>51116888069</v>
      </c>
      <c r="G18" s="37">
        <f t="shared" si="1"/>
        <v>51116888069</v>
      </c>
      <c r="H18" s="38">
        <f t="shared" si="1"/>
        <v>52617389829</v>
      </c>
      <c r="I18" s="34">
        <f t="shared" si="1"/>
        <v>56739678764</v>
      </c>
      <c r="J18" s="35">
        <f t="shared" si="1"/>
        <v>61355224375</v>
      </c>
      <c r="K18" s="37">
        <f t="shared" si="1"/>
        <v>64345322449</v>
      </c>
    </row>
    <row r="19" spans="1:11" ht="12.75">
      <c r="A19" s="33" t="s">
        <v>29</v>
      </c>
      <c r="B19" s="39">
        <f>+B10-B18</f>
        <v>636220000</v>
      </c>
      <c r="C19" s="40">
        <f aca="true" t="shared" si="2" ref="C19:K19">+C10-C18</f>
        <v>-1782765501</v>
      </c>
      <c r="D19" s="41">
        <f t="shared" si="2"/>
        <v>2305074826</v>
      </c>
      <c r="E19" s="39">
        <f t="shared" si="2"/>
        <v>1485489930</v>
      </c>
      <c r="F19" s="40">
        <f t="shared" si="2"/>
        <v>1127954918</v>
      </c>
      <c r="G19" s="42">
        <f t="shared" si="2"/>
        <v>1127954918</v>
      </c>
      <c r="H19" s="43">
        <f t="shared" si="2"/>
        <v>2661629259</v>
      </c>
      <c r="I19" s="39">
        <f t="shared" si="2"/>
        <v>745738025</v>
      </c>
      <c r="J19" s="40">
        <f t="shared" si="2"/>
        <v>924297626</v>
      </c>
      <c r="K19" s="42">
        <f t="shared" si="2"/>
        <v>2283974551</v>
      </c>
    </row>
    <row r="20" spans="1:11" ht="20.25">
      <c r="A20" s="44" t="s">
        <v>30</v>
      </c>
      <c r="B20" s="45">
        <v>3134255000</v>
      </c>
      <c r="C20" s="46">
        <v>3046016332</v>
      </c>
      <c r="D20" s="47">
        <v>489027243</v>
      </c>
      <c r="E20" s="45">
        <v>2614215998</v>
      </c>
      <c r="F20" s="46">
        <v>2869223997</v>
      </c>
      <c r="G20" s="48">
        <v>2869223997</v>
      </c>
      <c r="H20" s="49">
        <v>2892082447</v>
      </c>
      <c r="I20" s="45">
        <v>2745480001</v>
      </c>
      <c r="J20" s="46">
        <v>2550594000</v>
      </c>
      <c r="K20" s="48">
        <v>2710698000</v>
      </c>
    </row>
    <row r="21" spans="1:11" ht="12.75">
      <c r="A21" s="22" t="s">
        <v>88</v>
      </c>
      <c r="B21" s="50">
        <v>0</v>
      </c>
      <c r="C21" s="51">
        <v>0</v>
      </c>
      <c r="D21" s="52">
        <v>2093733158</v>
      </c>
      <c r="E21" s="50">
        <v>463278000</v>
      </c>
      <c r="F21" s="51">
        <v>430378000</v>
      </c>
      <c r="G21" s="53">
        <v>430378000</v>
      </c>
      <c r="H21" s="54">
        <v>320188161</v>
      </c>
      <c r="I21" s="50">
        <v>442488000</v>
      </c>
      <c r="J21" s="51">
        <v>454217000</v>
      </c>
      <c r="K21" s="53">
        <v>464928000</v>
      </c>
    </row>
    <row r="22" spans="1:11" ht="12.75">
      <c r="A22" s="55" t="s">
        <v>89</v>
      </c>
      <c r="B22" s="56">
        <f>SUM(B19:B21)</f>
        <v>3770475000</v>
      </c>
      <c r="C22" s="57">
        <f aca="true" t="shared" si="3" ref="C22:K22">SUM(C19:C21)</f>
        <v>1263250831</v>
      </c>
      <c r="D22" s="58">
        <f t="shared" si="3"/>
        <v>4887835227</v>
      </c>
      <c r="E22" s="56">
        <f t="shared" si="3"/>
        <v>4562983928</v>
      </c>
      <c r="F22" s="57">
        <f t="shared" si="3"/>
        <v>4427556915</v>
      </c>
      <c r="G22" s="59">
        <f t="shared" si="3"/>
        <v>4427556915</v>
      </c>
      <c r="H22" s="60">
        <f t="shared" si="3"/>
        <v>5873899867</v>
      </c>
      <c r="I22" s="56">
        <f t="shared" si="3"/>
        <v>3933706026</v>
      </c>
      <c r="J22" s="57">
        <f t="shared" si="3"/>
        <v>3929108626</v>
      </c>
      <c r="K22" s="59">
        <f t="shared" si="3"/>
        <v>5459600551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3770475000</v>
      </c>
      <c r="C24" s="40">
        <f aca="true" t="shared" si="4" ref="C24:K24">SUM(C22:C23)</f>
        <v>1263250831</v>
      </c>
      <c r="D24" s="41">
        <f t="shared" si="4"/>
        <v>4887835227</v>
      </c>
      <c r="E24" s="39">
        <f t="shared" si="4"/>
        <v>4562983928</v>
      </c>
      <c r="F24" s="40">
        <f t="shared" si="4"/>
        <v>4427556915</v>
      </c>
      <c r="G24" s="42">
        <f t="shared" si="4"/>
        <v>4427556915</v>
      </c>
      <c r="H24" s="43">
        <f t="shared" si="4"/>
        <v>5873899867</v>
      </c>
      <c r="I24" s="39">
        <f t="shared" si="4"/>
        <v>3933706026</v>
      </c>
      <c r="J24" s="40">
        <f t="shared" si="4"/>
        <v>3929108626</v>
      </c>
      <c r="K24" s="42">
        <f t="shared" si="4"/>
        <v>5459600551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8867138001</v>
      </c>
      <c r="C27" s="7">
        <v>7672032000</v>
      </c>
      <c r="D27" s="69">
        <v>5096884907</v>
      </c>
      <c r="E27" s="70">
        <v>7810236009</v>
      </c>
      <c r="F27" s="7">
        <v>8064898016</v>
      </c>
      <c r="G27" s="71">
        <v>8064898016</v>
      </c>
      <c r="H27" s="72">
        <v>6382578831</v>
      </c>
      <c r="I27" s="70">
        <v>7754429658</v>
      </c>
      <c r="J27" s="7">
        <v>8180339687</v>
      </c>
      <c r="K27" s="71">
        <v>8410067297</v>
      </c>
    </row>
    <row r="28" spans="1:11" ht="12.75">
      <c r="A28" s="73" t="s">
        <v>34</v>
      </c>
      <c r="B28" s="6">
        <v>3134255000</v>
      </c>
      <c r="C28" s="6">
        <v>2628842000</v>
      </c>
      <c r="D28" s="23">
        <v>1761233075</v>
      </c>
      <c r="E28" s="24">
        <v>3077494388</v>
      </c>
      <c r="F28" s="6">
        <v>3078749006</v>
      </c>
      <c r="G28" s="25">
        <v>3078749006</v>
      </c>
      <c r="H28" s="26">
        <v>0</v>
      </c>
      <c r="I28" s="24">
        <v>2745479994</v>
      </c>
      <c r="J28" s="6">
        <v>2550594000</v>
      </c>
      <c r="K28" s="25">
        <v>2710698000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3292934000</v>
      </c>
      <c r="C30" s="6">
        <v>2005437000</v>
      </c>
      <c r="D30" s="23">
        <v>0</v>
      </c>
      <c r="E30" s="24">
        <v>2849725643</v>
      </c>
      <c r="F30" s="6">
        <v>2849725984</v>
      </c>
      <c r="G30" s="25">
        <v>2849725984</v>
      </c>
      <c r="H30" s="26">
        <v>0</v>
      </c>
      <c r="I30" s="24">
        <v>2988368992</v>
      </c>
      <c r="J30" s="6">
        <v>2761550000</v>
      </c>
      <c r="K30" s="25">
        <v>2675000000</v>
      </c>
    </row>
    <row r="31" spans="1:11" ht="12.75">
      <c r="A31" s="22" t="s">
        <v>36</v>
      </c>
      <c r="B31" s="6">
        <v>2439949001</v>
      </c>
      <c r="C31" s="6">
        <v>3037753000</v>
      </c>
      <c r="D31" s="23">
        <v>3292160371</v>
      </c>
      <c r="E31" s="24">
        <v>1883015978</v>
      </c>
      <c r="F31" s="6">
        <v>2136423026</v>
      </c>
      <c r="G31" s="25">
        <v>2136423026</v>
      </c>
      <c r="H31" s="26">
        <v>0</v>
      </c>
      <c r="I31" s="24">
        <v>2020580672</v>
      </c>
      <c r="J31" s="6">
        <v>2868195687</v>
      </c>
      <c r="K31" s="25">
        <v>3024369297</v>
      </c>
    </row>
    <row r="32" spans="1:11" ht="12.75">
      <c r="A32" s="33" t="s">
        <v>37</v>
      </c>
      <c r="B32" s="7">
        <f>SUM(B28:B31)</f>
        <v>8867138001</v>
      </c>
      <c r="C32" s="7">
        <f aca="true" t="shared" si="5" ref="C32:K32">SUM(C28:C31)</f>
        <v>7672032000</v>
      </c>
      <c r="D32" s="69">
        <f t="shared" si="5"/>
        <v>5053393446</v>
      </c>
      <c r="E32" s="70">
        <f t="shared" si="5"/>
        <v>7810236009</v>
      </c>
      <c r="F32" s="7">
        <f t="shared" si="5"/>
        <v>8064898016</v>
      </c>
      <c r="G32" s="71">
        <f t="shared" si="5"/>
        <v>8064898016</v>
      </c>
      <c r="H32" s="72">
        <f t="shared" si="5"/>
        <v>0</v>
      </c>
      <c r="I32" s="70">
        <f t="shared" si="5"/>
        <v>7754429658</v>
      </c>
      <c r="J32" s="7">
        <f t="shared" si="5"/>
        <v>8180339687</v>
      </c>
      <c r="K32" s="71">
        <f t="shared" si="5"/>
        <v>8410067297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12375720000</v>
      </c>
      <c r="C35" s="6">
        <v>12040767000</v>
      </c>
      <c r="D35" s="23">
        <v>45364798716</v>
      </c>
      <c r="E35" s="24">
        <v>16816826549</v>
      </c>
      <c r="F35" s="6">
        <v>0</v>
      </c>
      <c r="G35" s="25">
        <v>0</v>
      </c>
      <c r="H35" s="26">
        <v>17338863280</v>
      </c>
      <c r="I35" s="24">
        <v>16498953777</v>
      </c>
      <c r="J35" s="6">
        <v>16871778329</v>
      </c>
      <c r="K35" s="25">
        <v>21640611812</v>
      </c>
    </row>
    <row r="36" spans="1:11" ht="12.75">
      <c r="A36" s="22" t="s">
        <v>40</v>
      </c>
      <c r="B36" s="6">
        <v>68002059000</v>
      </c>
      <c r="C36" s="6">
        <v>70286591000</v>
      </c>
      <c r="D36" s="23">
        <v>58642239910</v>
      </c>
      <c r="E36" s="24">
        <v>79271737972</v>
      </c>
      <c r="F36" s="6">
        <v>8064898016</v>
      </c>
      <c r="G36" s="25">
        <v>8064898016</v>
      </c>
      <c r="H36" s="26">
        <v>3442900753</v>
      </c>
      <c r="I36" s="24">
        <v>81853770932</v>
      </c>
      <c r="J36" s="6">
        <v>86803030416</v>
      </c>
      <c r="K36" s="25">
        <v>89502928374</v>
      </c>
    </row>
    <row r="37" spans="1:11" ht="12.75">
      <c r="A37" s="22" t="s">
        <v>41</v>
      </c>
      <c r="B37" s="6">
        <v>14285756000</v>
      </c>
      <c r="C37" s="6">
        <v>17230871000</v>
      </c>
      <c r="D37" s="23">
        <v>26118312265</v>
      </c>
      <c r="E37" s="24">
        <v>15146534424</v>
      </c>
      <c r="F37" s="6">
        <v>0</v>
      </c>
      <c r="G37" s="25">
        <v>0</v>
      </c>
      <c r="H37" s="26">
        <v>2430509294</v>
      </c>
      <c r="I37" s="24">
        <v>16118367913</v>
      </c>
      <c r="J37" s="6">
        <v>15607117325</v>
      </c>
      <c r="K37" s="25">
        <v>17963870850</v>
      </c>
    </row>
    <row r="38" spans="1:11" ht="12.75">
      <c r="A38" s="22" t="s">
        <v>42</v>
      </c>
      <c r="B38" s="6">
        <v>24050246000</v>
      </c>
      <c r="C38" s="6">
        <v>23334228000</v>
      </c>
      <c r="D38" s="23">
        <v>32320087168</v>
      </c>
      <c r="E38" s="24">
        <v>29040893484</v>
      </c>
      <c r="F38" s="6">
        <v>0</v>
      </c>
      <c r="G38" s="25">
        <v>0</v>
      </c>
      <c r="H38" s="26">
        <v>7333146002</v>
      </c>
      <c r="I38" s="24">
        <v>29868326199</v>
      </c>
      <c r="J38" s="6">
        <v>31913965541</v>
      </c>
      <c r="K38" s="25">
        <v>31741677764</v>
      </c>
    </row>
    <row r="39" spans="1:11" ht="12.75">
      <c r="A39" s="22" t="s">
        <v>43</v>
      </c>
      <c r="B39" s="6">
        <v>42041777000</v>
      </c>
      <c r="C39" s="6">
        <v>41762259000</v>
      </c>
      <c r="D39" s="23">
        <v>40933794280</v>
      </c>
      <c r="E39" s="24">
        <v>47585461686</v>
      </c>
      <c r="F39" s="6">
        <v>3662234101</v>
      </c>
      <c r="G39" s="25">
        <v>3662234101</v>
      </c>
      <c r="H39" s="26">
        <v>5222811810</v>
      </c>
      <c r="I39" s="24">
        <v>48468055571</v>
      </c>
      <c r="J39" s="6">
        <v>52370253253</v>
      </c>
      <c r="K39" s="25">
        <v>56156105021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6308572000</v>
      </c>
      <c r="C42" s="6">
        <v>3574880000</v>
      </c>
      <c r="D42" s="23">
        <v>-40202787428</v>
      </c>
      <c r="E42" s="24">
        <v>-43671895474</v>
      </c>
      <c r="F42" s="6">
        <v>-43940217348</v>
      </c>
      <c r="G42" s="25">
        <v>-43940217348</v>
      </c>
      <c r="H42" s="26">
        <v>-44877157486</v>
      </c>
      <c r="I42" s="24">
        <v>7488446310</v>
      </c>
      <c r="J42" s="6">
        <v>7689704732</v>
      </c>
      <c r="K42" s="25">
        <v>9647118297</v>
      </c>
    </row>
    <row r="43" spans="1:11" ht="12.75">
      <c r="A43" s="22" t="s">
        <v>46</v>
      </c>
      <c r="B43" s="6">
        <v>-8928303000</v>
      </c>
      <c r="C43" s="6">
        <v>-6682869000</v>
      </c>
      <c r="D43" s="23">
        <v>-99021740</v>
      </c>
      <c r="E43" s="24">
        <v>-2972442574</v>
      </c>
      <c r="F43" s="6">
        <v>3071464314</v>
      </c>
      <c r="G43" s="25">
        <v>3071464314</v>
      </c>
      <c r="H43" s="26">
        <v>0</v>
      </c>
      <c r="I43" s="24">
        <v>-10123667316</v>
      </c>
      <c r="J43" s="6">
        <v>-8908896787</v>
      </c>
      <c r="K43" s="25">
        <v>-7096925361</v>
      </c>
    </row>
    <row r="44" spans="1:11" ht="12.75">
      <c r="A44" s="22" t="s">
        <v>47</v>
      </c>
      <c r="B44" s="6">
        <v>2109942000</v>
      </c>
      <c r="C44" s="6">
        <v>1834134000</v>
      </c>
      <c r="D44" s="23">
        <v>16078385</v>
      </c>
      <c r="E44" s="24">
        <v>-1212513956</v>
      </c>
      <c r="F44" s="6">
        <v>-46152384</v>
      </c>
      <c r="G44" s="25">
        <v>-46152384</v>
      </c>
      <c r="H44" s="26">
        <v>283677025</v>
      </c>
      <c r="I44" s="24">
        <v>1346736968</v>
      </c>
      <c r="J44" s="6">
        <v>1861452298</v>
      </c>
      <c r="K44" s="25">
        <v>-361087537</v>
      </c>
    </row>
    <row r="45" spans="1:11" ht="12.75">
      <c r="A45" s="33" t="s">
        <v>48</v>
      </c>
      <c r="B45" s="7">
        <v>4369765000</v>
      </c>
      <c r="C45" s="7">
        <v>3095910000</v>
      </c>
      <c r="D45" s="69">
        <v>-37033871887</v>
      </c>
      <c r="E45" s="70">
        <v>-40817805892</v>
      </c>
      <c r="F45" s="7">
        <v>-40914905418</v>
      </c>
      <c r="G45" s="71">
        <v>-40914905418</v>
      </c>
      <c r="H45" s="72">
        <v>-45837016050</v>
      </c>
      <c r="I45" s="70">
        <v>-46090272914</v>
      </c>
      <c r="J45" s="7">
        <v>-46152216385</v>
      </c>
      <c r="K45" s="71">
        <v>-47888966384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8208809000</v>
      </c>
      <c r="C48" s="6">
        <v>5364812000</v>
      </c>
      <c r="D48" s="23">
        <v>3241208018</v>
      </c>
      <c r="E48" s="24">
        <v>10064889799</v>
      </c>
      <c r="F48" s="6">
        <v>0</v>
      </c>
      <c r="G48" s="25">
        <v>0</v>
      </c>
      <c r="H48" s="26">
        <v>2426952454</v>
      </c>
      <c r="I48" s="24">
        <v>8734807129</v>
      </c>
      <c r="J48" s="6">
        <v>10886645605</v>
      </c>
      <c r="K48" s="25">
        <v>12279795262</v>
      </c>
    </row>
    <row r="49" spans="1:11" ht="12.75">
      <c r="A49" s="22" t="s">
        <v>51</v>
      </c>
      <c r="B49" s="6">
        <f>+B75</f>
        <v>6619177044.64002</v>
      </c>
      <c r="C49" s="6">
        <f aca="true" t="shared" si="6" ref="C49:K49">+C75</f>
        <v>6156988871.453265</v>
      </c>
      <c r="D49" s="23">
        <f t="shared" si="6"/>
        <v>27206342761</v>
      </c>
      <c r="E49" s="24">
        <f t="shared" si="6"/>
        <v>17236891915</v>
      </c>
      <c r="F49" s="6">
        <f t="shared" si="6"/>
        <v>2774738039</v>
      </c>
      <c r="G49" s="25">
        <f t="shared" si="6"/>
        <v>2774738039</v>
      </c>
      <c r="H49" s="26">
        <f t="shared" si="6"/>
        <v>5455588389</v>
      </c>
      <c r="I49" s="24">
        <f t="shared" si="6"/>
        <v>8352492404.8025</v>
      </c>
      <c r="J49" s="6">
        <f t="shared" si="6"/>
        <v>9542250407.57962</v>
      </c>
      <c r="K49" s="25">
        <f t="shared" si="6"/>
        <v>8512512936.717024</v>
      </c>
    </row>
    <row r="50" spans="1:11" ht="12.75">
      <c r="A50" s="33" t="s">
        <v>52</v>
      </c>
      <c r="B50" s="7">
        <f>+B48-B49</f>
        <v>1589631955.3599796</v>
      </c>
      <c r="C50" s="7">
        <f aca="true" t="shared" si="7" ref="C50:K50">+C48-C49</f>
        <v>-792176871.4532652</v>
      </c>
      <c r="D50" s="69">
        <f t="shared" si="7"/>
        <v>-23965134743</v>
      </c>
      <c r="E50" s="70">
        <f t="shared" si="7"/>
        <v>-7172002116</v>
      </c>
      <c r="F50" s="7">
        <f t="shared" si="7"/>
        <v>-2774738039</v>
      </c>
      <c r="G50" s="71">
        <f t="shared" si="7"/>
        <v>-2774738039</v>
      </c>
      <c r="H50" s="72">
        <f t="shared" si="7"/>
        <v>-3028635935</v>
      </c>
      <c r="I50" s="70">
        <f t="shared" si="7"/>
        <v>382314724.1975002</v>
      </c>
      <c r="J50" s="7">
        <f t="shared" si="7"/>
        <v>1344395197.4203796</v>
      </c>
      <c r="K50" s="71">
        <f t="shared" si="7"/>
        <v>3767282325.282976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63121877997</v>
      </c>
      <c r="C53" s="6">
        <v>67207844002</v>
      </c>
      <c r="D53" s="23">
        <v>45897387831</v>
      </c>
      <c r="E53" s="24">
        <v>74642004713</v>
      </c>
      <c r="F53" s="6">
        <v>7757023008</v>
      </c>
      <c r="G53" s="25">
        <v>7757023008</v>
      </c>
      <c r="H53" s="26">
        <v>3903620299</v>
      </c>
      <c r="I53" s="24">
        <v>77850097911</v>
      </c>
      <c r="J53" s="6">
        <v>81514151641</v>
      </c>
      <c r="K53" s="25">
        <v>84956153035</v>
      </c>
    </row>
    <row r="54" spans="1:11" ht="12.75">
      <c r="A54" s="22" t="s">
        <v>55</v>
      </c>
      <c r="B54" s="6">
        <v>2812104000</v>
      </c>
      <c r="C54" s="6">
        <v>2998824142</v>
      </c>
      <c r="D54" s="23">
        <v>0</v>
      </c>
      <c r="E54" s="24">
        <v>4063538006</v>
      </c>
      <c r="F54" s="6">
        <v>4012889214</v>
      </c>
      <c r="G54" s="25">
        <v>4012889214</v>
      </c>
      <c r="H54" s="26">
        <v>3212601867</v>
      </c>
      <c r="I54" s="24">
        <v>4289934441</v>
      </c>
      <c r="J54" s="6">
        <v>4529707230</v>
      </c>
      <c r="K54" s="25">
        <v>4976715119</v>
      </c>
    </row>
    <row r="55" spans="1:11" ht="12.75">
      <c r="A55" s="22" t="s">
        <v>56</v>
      </c>
      <c r="B55" s="6">
        <v>3958852000</v>
      </c>
      <c r="C55" s="6">
        <v>3509779961</v>
      </c>
      <c r="D55" s="23">
        <v>3598765677</v>
      </c>
      <c r="E55" s="24">
        <v>3712371538</v>
      </c>
      <c r="F55" s="6">
        <v>4305184980</v>
      </c>
      <c r="G55" s="25">
        <v>4305184980</v>
      </c>
      <c r="H55" s="26">
        <v>4354896713</v>
      </c>
      <c r="I55" s="24">
        <v>3840257214</v>
      </c>
      <c r="J55" s="6">
        <v>3754240687</v>
      </c>
      <c r="K55" s="25">
        <v>4110574419</v>
      </c>
    </row>
    <row r="56" spans="1:11" ht="12.75">
      <c r="A56" s="22" t="s">
        <v>57</v>
      </c>
      <c r="B56" s="6">
        <v>1808235755</v>
      </c>
      <c r="C56" s="6">
        <v>3054427999</v>
      </c>
      <c r="D56" s="23">
        <v>928847179</v>
      </c>
      <c r="E56" s="24">
        <v>4322915895</v>
      </c>
      <c r="F56" s="6">
        <v>2104636380</v>
      </c>
      <c r="G56" s="25">
        <v>2104636380</v>
      </c>
      <c r="H56" s="26">
        <v>943798416</v>
      </c>
      <c r="I56" s="24">
        <v>3996719000</v>
      </c>
      <c r="J56" s="6">
        <v>4959802000</v>
      </c>
      <c r="K56" s="25">
        <v>5301652000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3585522000</v>
      </c>
      <c r="C59" s="6">
        <v>3773513093</v>
      </c>
      <c r="D59" s="23">
        <v>2845799000</v>
      </c>
      <c r="E59" s="24">
        <v>3101357000</v>
      </c>
      <c r="F59" s="6">
        <v>3101357000</v>
      </c>
      <c r="G59" s="25">
        <v>3101357000</v>
      </c>
      <c r="H59" s="26">
        <v>3101357000</v>
      </c>
      <c r="I59" s="24">
        <v>3141416000</v>
      </c>
      <c r="J59" s="6">
        <v>3216140000</v>
      </c>
      <c r="K59" s="25">
        <v>3247884017</v>
      </c>
    </row>
    <row r="60" spans="1:11" ht="12.75">
      <c r="A60" s="90" t="s">
        <v>60</v>
      </c>
      <c r="B60" s="6">
        <v>1369097000</v>
      </c>
      <c r="C60" s="6">
        <v>1478783000</v>
      </c>
      <c r="D60" s="23">
        <v>1609965068</v>
      </c>
      <c r="E60" s="24">
        <v>2014854000</v>
      </c>
      <c r="F60" s="6">
        <v>1996373000</v>
      </c>
      <c r="G60" s="25">
        <v>1996373000</v>
      </c>
      <c r="H60" s="26">
        <v>1996373000</v>
      </c>
      <c r="I60" s="24">
        <v>2285458000</v>
      </c>
      <c r="J60" s="6">
        <v>2315012000</v>
      </c>
      <c r="K60" s="25">
        <v>2436375000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5483</v>
      </c>
      <c r="C62" s="98">
        <v>31857</v>
      </c>
      <c r="D62" s="99">
        <v>29567</v>
      </c>
      <c r="E62" s="97">
        <v>23853</v>
      </c>
      <c r="F62" s="98">
        <v>23853</v>
      </c>
      <c r="G62" s="99">
        <v>23853</v>
      </c>
      <c r="H62" s="100">
        <v>23853</v>
      </c>
      <c r="I62" s="97">
        <v>12920</v>
      </c>
      <c r="J62" s="98">
        <v>0</v>
      </c>
      <c r="K62" s="99">
        <v>0</v>
      </c>
    </row>
    <row r="63" spans="1:11" ht="12.75">
      <c r="A63" s="96" t="s">
        <v>63</v>
      </c>
      <c r="B63" s="97">
        <v>22698</v>
      </c>
      <c r="C63" s="98">
        <v>8303</v>
      </c>
      <c r="D63" s="99">
        <v>7183</v>
      </c>
      <c r="E63" s="97">
        <v>5576</v>
      </c>
      <c r="F63" s="98">
        <v>5576</v>
      </c>
      <c r="G63" s="99">
        <v>5576</v>
      </c>
      <c r="H63" s="100">
        <v>5576</v>
      </c>
      <c r="I63" s="97">
        <v>3743</v>
      </c>
      <c r="J63" s="98">
        <v>1216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0.8733266960664742</v>
      </c>
      <c r="C70" s="5">
        <f aca="true" t="shared" si="8" ref="C70:K70">IF(ISERROR(C71/C72),0,(C71/C72))</f>
        <v>0.8640121571835345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0.9089960993876077</v>
      </c>
      <c r="J70" s="5">
        <f t="shared" si="8"/>
        <v>0.9131824516272788</v>
      </c>
      <c r="K70" s="5">
        <f t="shared" si="8"/>
        <v>0.9262998874236504</v>
      </c>
    </row>
    <row r="71" spans="1:11" ht="12.75" hidden="1">
      <c r="A71" s="2" t="s">
        <v>92</v>
      </c>
      <c r="B71" s="2">
        <f>+B83</f>
        <v>29795686000</v>
      </c>
      <c r="C71" s="2">
        <f aca="true" t="shared" si="9" ref="C71:K71">+C83</f>
        <v>30336286000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43372204200</v>
      </c>
      <c r="J71" s="2">
        <f t="shared" si="9"/>
        <v>47071240530</v>
      </c>
      <c r="K71" s="2">
        <f t="shared" si="9"/>
        <v>50783149158</v>
      </c>
    </row>
    <row r="72" spans="1:11" ht="12.75" hidden="1">
      <c r="A72" s="2" t="s">
        <v>93</v>
      </c>
      <c r="B72" s="2">
        <f>+B77</f>
        <v>34117457000</v>
      </c>
      <c r="C72" s="2">
        <f aca="true" t="shared" si="10" ref="C72:K72">+C77</f>
        <v>35110948090</v>
      </c>
      <c r="D72" s="2">
        <f t="shared" si="10"/>
        <v>41479335743</v>
      </c>
      <c r="E72" s="2">
        <f t="shared" si="10"/>
        <v>43682492767</v>
      </c>
      <c r="F72" s="2">
        <f t="shared" si="10"/>
        <v>43459559716</v>
      </c>
      <c r="G72" s="2">
        <f t="shared" si="10"/>
        <v>43459559716</v>
      </c>
      <c r="H72" s="2">
        <f t="shared" si="10"/>
        <v>46284737112</v>
      </c>
      <c r="I72" s="2">
        <f t="shared" si="10"/>
        <v>47714400787</v>
      </c>
      <c r="J72" s="2">
        <f t="shared" si="10"/>
        <v>51546370001</v>
      </c>
      <c r="K72" s="2">
        <f t="shared" si="10"/>
        <v>54823658998</v>
      </c>
    </row>
    <row r="73" spans="1:11" ht="12.75" hidden="1">
      <c r="A73" s="2" t="s">
        <v>94</v>
      </c>
      <c r="B73" s="2">
        <f>+B74</f>
        <v>17177962298.166666</v>
      </c>
      <c r="C73" s="2">
        <f aca="true" t="shared" si="11" ref="C73:K73">+(C78+C80+C81+C82)-(B78+B80+B81+B82)</f>
        <v>935148000</v>
      </c>
      <c r="D73" s="2">
        <f t="shared" si="11"/>
        <v>33058435355</v>
      </c>
      <c r="E73" s="2">
        <f t="shared" si="11"/>
        <v>-32275163079</v>
      </c>
      <c r="F73" s="2">
        <f>+(F78+F80+F81+F82)-(D78+D80+D81+D82)</f>
        <v>-41739438355</v>
      </c>
      <c r="G73" s="2">
        <f>+(G78+G80+G81+G82)-(D78+D80+D81+D82)</f>
        <v>-41739438355</v>
      </c>
      <c r="H73" s="2">
        <f>+(H78+H80+H81+H82)-(D78+D80+D81+D82)</f>
        <v>-26705030764</v>
      </c>
      <c r="I73" s="2">
        <f>+(I78+I80+I81+I82)-(E78+E80+E81+E82)</f>
        <v>847898554</v>
      </c>
      <c r="J73" s="2">
        <f t="shared" si="11"/>
        <v>-563975160</v>
      </c>
      <c r="K73" s="2">
        <f t="shared" si="11"/>
        <v>2561744671</v>
      </c>
    </row>
    <row r="74" spans="1:11" ht="12.75" hidden="1">
      <c r="A74" s="2" t="s">
        <v>95</v>
      </c>
      <c r="B74" s="2">
        <f>+TREND(C74:E74)</f>
        <v>17177962298.166666</v>
      </c>
      <c r="C74" s="2">
        <f>+C73</f>
        <v>935148000</v>
      </c>
      <c r="D74" s="2">
        <f aca="true" t="shared" si="12" ref="D74:K74">+D73</f>
        <v>33058435355</v>
      </c>
      <c r="E74" s="2">
        <f t="shared" si="12"/>
        <v>-32275163079</v>
      </c>
      <c r="F74" s="2">
        <f t="shared" si="12"/>
        <v>-41739438355</v>
      </c>
      <c r="G74" s="2">
        <f t="shared" si="12"/>
        <v>-41739438355</v>
      </c>
      <c r="H74" s="2">
        <f t="shared" si="12"/>
        <v>-26705030764</v>
      </c>
      <c r="I74" s="2">
        <f t="shared" si="12"/>
        <v>847898554</v>
      </c>
      <c r="J74" s="2">
        <f t="shared" si="12"/>
        <v>-563975160</v>
      </c>
      <c r="K74" s="2">
        <f t="shared" si="12"/>
        <v>2561744671</v>
      </c>
    </row>
    <row r="75" spans="1:11" ht="12.75" hidden="1">
      <c r="A75" s="2" t="s">
        <v>96</v>
      </c>
      <c r="B75" s="2">
        <f>+B84-(((B80+B81+B78)*B70)-B79)</f>
        <v>6619177044.64002</v>
      </c>
      <c r="C75" s="2">
        <f aca="true" t="shared" si="13" ref="C75:K75">+C84-(((C80+C81+C78)*C70)-C79)</f>
        <v>6156988871.453265</v>
      </c>
      <c r="D75" s="2">
        <f t="shared" si="13"/>
        <v>27206342761</v>
      </c>
      <c r="E75" s="2">
        <f t="shared" si="13"/>
        <v>17236891915</v>
      </c>
      <c r="F75" s="2">
        <f t="shared" si="13"/>
        <v>2774738039</v>
      </c>
      <c r="G75" s="2">
        <f t="shared" si="13"/>
        <v>2774738039</v>
      </c>
      <c r="H75" s="2">
        <f t="shared" si="13"/>
        <v>5455588389</v>
      </c>
      <c r="I75" s="2">
        <f t="shared" si="13"/>
        <v>8352492404.8025</v>
      </c>
      <c r="J75" s="2">
        <f t="shared" si="13"/>
        <v>9542250407.57962</v>
      </c>
      <c r="K75" s="2">
        <f t="shared" si="13"/>
        <v>8512512936.717024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34117457000</v>
      </c>
      <c r="C77" s="3">
        <v>35110948090</v>
      </c>
      <c r="D77" s="3">
        <v>41479335743</v>
      </c>
      <c r="E77" s="3">
        <v>43682492767</v>
      </c>
      <c r="F77" s="3">
        <v>43459559716</v>
      </c>
      <c r="G77" s="3">
        <v>43459559716</v>
      </c>
      <c r="H77" s="3">
        <v>46284737112</v>
      </c>
      <c r="I77" s="3">
        <v>47714400787</v>
      </c>
      <c r="J77" s="3">
        <v>51546370001</v>
      </c>
      <c r="K77" s="3">
        <v>54823658998</v>
      </c>
    </row>
    <row r="78" spans="1:11" ht="13.5" hidden="1">
      <c r="A78" s="1" t="s">
        <v>67</v>
      </c>
      <c r="B78" s="3">
        <v>58656000</v>
      </c>
      <c r="C78" s="3">
        <v>55768000</v>
      </c>
      <c r="D78" s="3">
        <v>0</v>
      </c>
      <c r="E78" s="3">
        <v>45620627</v>
      </c>
      <c r="F78" s="3">
        <v>0</v>
      </c>
      <c r="G78" s="3">
        <v>0</v>
      </c>
      <c r="H78" s="3">
        <v>263412892</v>
      </c>
      <c r="I78" s="3">
        <v>76479889</v>
      </c>
      <c r="J78" s="3">
        <v>80609803</v>
      </c>
      <c r="K78" s="3">
        <v>84801513</v>
      </c>
    </row>
    <row r="79" spans="1:11" ht="13.5" hidden="1">
      <c r="A79" s="1" t="s">
        <v>68</v>
      </c>
      <c r="B79" s="3">
        <v>13383839000</v>
      </c>
      <c r="C79" s="3">
        <v>13657481000</v>
      </c>
      <c r="D79" s="3">
        <v>24917688761</v>
      </c>
      <c r="E79" s="3">
        <v>14162028228</v>
      </c>
      <c r="F79" s="3">
        <v>0</v>
      </c>
      <c r="G79" s="3">
        <v>0</v>
      </c>
      <c r="H79" s="3">
        <v>2680850350</v>
      </c>
      <c r="I79" s="3">
        <v>14060152050</v>
      </c>
      <c r="J79" s="3">
        <v>14346776182</v>
      </c>
      <c r="K79" s="3">
        <v>14522515072</v>
      </c>
    </row>
    <row r="80" spans="1:11" ht="13.5" hidden="1">
      <c r="A80" s="1" t="s">
        <v>69</v>
      </c>
      <c r="B80" s="3">
        <v>5330264000</v>
      </c>
      <c r="C80" s="3">
        <v>4483072000</v>
      </c>
      <c r="D80" s="3">
        <v>7235172209</v>
      </c>
      <c r="E80" s="3">
        <v>6570747396</v>
      </c>
      <c r="F80" s="3">
        <v>0</v>
      </c>
      <c r="G80" s="3">
        <v>0</v>
      </c>
      <c r="H80" s="3">
        <v>4867088849</v>
      </c>
      <c r="I80" s="3">
        <v>6394807128</v>
      </c>
      <c r="J80" s="3">
        <v>6673711167</v>
      </c>
      <c r="K80" s="3">
        <v>6960270250</v>
      </c>
    </row>
    <row r="81" spans="1:11" ht="13.5" hidden="1">
      <c r="A81" s="1" t="s">
        <v>70</v>
      </c>
      <c r="B81" s="3">
        <v>2356935000</v>
      </c>
      <c r="C81" s="3">
        <v>4142163000</v>
      </c>
      <c r="D81" s="3">
        <v>34251979331</v>
      </c>
      <c r="E81" s="3">
        <v>2847907248</v>
      </c>
      <c r="F81" s="3">
        <v>0</v>
      </c>
      <c r="G81" s="3">
        <v>0</v>
      </c>
      <c r="H81" s="3">
        <v>9493881221</v>
      </c>
      <c r="I81" s="3">
        <v>2990886813</v>
      </c>
      <c r="J81" s="3">
        <v>2993877700</v>
      </c>
      <c r="K81" s="3">
        <v>2996871578</v>
      </c>
    </row>
    <row r="82" spans="1:11" ht="13.5" hidden="1">
      <c r="A82" s="1" t="s">
        <v>71</v>
      </c>
      <c r="B82" s="3">
        <v>0</v>
      </c>
      <c r="C82" s="3">
        <v>0</v>
      </c>
      <c r="D82" s="3">
        <v>252286815</v>
      </c>
      <c r="E82" s="3">
        <v>5</v>
      </c>
      <c r="F82" s="3">
        <v>0</v>
      </c>
      <c r="G82" s="3">
        <v>0</v>
      </c>
      <c r="H82" s="3">
        <v>410024629</v>
      </c>
      <c r="I82" s="3">
        <v>850000000</v>
      </c>
      <c r="J82" s="3">
        <v>0</v>
      </c>
      <c r="K82" s="3">
        <v>2268000000</v>
      </c>
    </row>
    <row r="83" spans="1:11" ht="13.5" hidden="1">
      <c r="A83" s="1" t="s">
        <v>72</v>
      </c>
      <c r="B83" s="3">
        <v>29795686000</v>
      </c>
      <c r="C83" s="3">
        <v>30336286000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43372204200</v>
      </c>
      <c r="J83" s="3">
        <v>47071240530</v>
      </c>
      <c r="K83" s="3">
        <v>50783149158</v>
      </c>
    </row>
    <row r="84" spans="1:11" ht="13.5" hidden="1">
      <c r="A84" s="1" t="s">
        <v>73</v>
      </c>
      <c r="B84" s="3">
        <v>0</v>
      </c>
      <c r="C84" s="3">
        <v>0</v>
      </c>
      <c r="D84" s="3">
        <v>2288654000</v>
      </c>
      <c r="E84" s="3">
        <v>3074863687</v>
      </c>
      <c r="F84" s="3">
        <v>2774738039</v>
      </c>
      <c r="G84" s="3">
        <v>2774738039</v>
      </c>
      <c r="H84" s="3">
        <v>2774738039</v>
      </c>
      <c r="I84" s="3">
        <v>2893419458</v>
      </c>
      <c r="J84" s="3">
        <v>4097358186</v>
      </c>
      <c r="K84" s="3">
        <v>3291848851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5383818757</v>
      </c>
      <c r="C5" s="6">
        <v>5912583707</v>
      </c>
      <c r="D5" s="23">
        <v>6761720012</v>
      </c>
      <c r="E5" s="24">
        <v>6980635977</v>
      </c>
      <c r="F5" s="6">
        <v>7064916001</v>
      </c>
      <c r="G5" s="25">
        <v>7064916001</v>
      </c>
      <c r="H5" s="26">
        <v>6961071390</v>
      </c>
      <c r="I5" s="24">
        <v>8219104268</v>
      </c>
      <c r="J5" s="6">
        <v>8662935899</v>
      </c>
      <c r="K5" s="25">
        <v>9130734437</v>
      </c>
    </row>
    <row r="6" spans="1:11" ht="12.75">
      <c r="A6" s="22" t="s">
        <v>19</v>
      </c>
      <c r="B6" s="6">
        <v>14590325401</v>
      </c>
      <c r="C6" s="6">
        <v>16155671621</v>
      </c>
      <c r="D6" s="23">
        <v>16911688108</v>
      </c>
      <c r="E6" s="24">
        <v>18788559590</v>
      </c>
      <c r="F6" s="6">
        <v>18652470743</v>
      </c>
      <c r="G6" s="25">
        <v>18652470743</v>
      </c>
      <c r="H6" s="26">
        <v>17298119417</v>
      </c>
      <c r="I6" s="24">
        <v>25538828938</v>
      </c>
      <c r="J6" s="6">
        <v>27518601406</v>
      </c>
      <c r="K6" s="25">
        <v>29182849406</v>
      </c>
    </row>
    <row r="7" spans="1:11" ht="12.75">
      <c r="A7" s="22" t="s">
        <v>20</v>
      </c>
      <c r="B7" s="6">
        <v>57274372</v>
      </c>
      <c r="C7" s="6">
        <v>105877361</v>
      </c>
      <c r="D7" s="23">
        <v>210274693</v>
      </c>
      <c r="E7" s="24">
        <v>103863941</v>
      </c>
      <c r="F7" s="6">
        <v>177982585</v>
      </c>
      <c r="G7" s="25">
        <v>177982585</v>
      </c>
      <c r="H7" s="26">
        <v>334451327</v>
      </c>
      <c r="I7" s="24">
        <v>196887427</v>
      </c>
      <c r="J7" s="6">
        <v>207701318</v>
      </c>
      <c r="K7" s="25">
        <v>219100718</v>
      </c>
    </row>
    <row r="8" spans="1:11" ht="12.75">
      <c r="A8" s="22" t="s">
        <v>21</v>
      </c>
      <c r="B8" s="6">
        <v>3517105033</v>
      </c>
      <c r="C8" s="6">
        <v>3813144804</v>
      </c>
      <c r="D8" s="23">
        <v>3311753383</v>
      </c>
      <c r="E8" s="24">
        <v>3046103030</v>
      </c>
      <c r="F8" s="6">
        <v>0</v>
      </c>
      <c r="G8" s="25">
        <v>0</v>
      </c>
      <c r="H8" s="26">
        <v>3113727810</v>
      </c>
      <c r="I8" s="24">
        <v>3201305707</v>
      </c>
      <c r="J8" s="6">
        <v>3349155310</v>
      </c>
      <c r="K8" s="25">
        <v>3709969430</v>
      </c>
    </row>
    <row r="9" spans="1:11" ht="12.75">
      <c r="A9" s="22" t="s">
        <v>22</v>
      </c>
      <c r="B9" s="6">
        <v>2087363368</v>
      </c>
      <c r="C9" s="6">
        <v>2103341563</v>
      </c>
      <c r="D9" s="23">
        <v>3486785940</v>
      </c>
      <c r="E9" s="24">
        <v>3659460928</v>
      </c>
      <c r="F9" s="6">
        <v>2348349705</v>
      </c>
      <c r="G9" s="25">
        <v>2348349705</v>
      </c>
      <c r="H9" s="26">
        <v>3470943324</v>
      </c>
      <c r="I9" s="24">
        <v>3898884604</v>
      </c>
      <c r="J9" s="6">
        <v>4112326611</v>
      </c>
      <c r="K9" s="25">
        <v>4352682731</v>
      </c>
    </row>
    <row r="10" spans="1:11" ht="20.25">
      <c r="A10" s="27" t="s">
        <v>86</v>
      </c>
      <c r="B10" s="28">
        <f>SUM(B5:B9)</f>
        <v>25635886931</v>
      </c>
      <c r="C10" s="29">
        <f aca="true" t="shared" si="0" ref="C10:K10">SUM(C5:C9)</f>
        <v>28090619056</v>
      </c>
      <c r="D10" s="30">
        <f t="shared" si="0"/>
        <v>30682222136</v>
      </c>
      <c r="E10" s="28">
        <f t="shared" si="0"/>
        <v>32578623466</v>
      </c>
      <c r="F10" s="29">
        <f t="shared" si="0"/>
        <v>28243719034</v>
      </c>
      <c r="G10" s="31">
        <f t="shared" si="0"/>
        <v>28243719034</v>
      </c>
      <c r="H10" s="32">
        <f t="shared" si="0"/>
        <v>31178313268</v>
      </c>
      <c r="I10" s="28">
        <f t="shared" si="0"/>
        <v>41055010944</v>
      </c>
      <c r="J10" s="29">
        <f t="shared" si="0"/>
        <v>43850720544</v>
      </c>
      <c r="K10" s="31">
        <f t="shared" si="0"/>
        <v>46595336722</v>
      </c>
    </row>
    <row r="11" spans="1:11" ht="12.75">
      <c r="A11" s="22" t="s">
        <v>23</v>
      </c>
      <c r="B11" s="6">
        <v>7530004359</v>
      </c>
      <c r="C11" s="6">
        <v>8035152134</v>
      </c>
      <c r="D11" s="23">
        <v>8141500133</v>
      </c>
      <c r="E11" s="24">
        <v>9656836573</v>
      </c>
      <c r="F11" s="6">
        <v>9557258195</v>
      </c>
      <c r="G11" s="25">
        <v>9557258195</v>
      </c>
      <c r="H11" s="26">
        <v>8634358111</v>
      </c>
      <c r="I11" s="24">
        <v>10513510416</v>
      </c>
      <c r="J11" s="6">
        <v>11502161013</v>
      </c>
      <c r="K11" s="25">
        <v>12273028890</v>
      </c>
    </row>
    <row r="12" spans="1:11" ht="12.75">
      <c r="A12" s="22" t="s">
        <v>24</v>
      </c>
      <c r="B12" s="6">
        <v>112443327</v>
      </c>
      <c r="C12" s="6">
        <v>118003200</v>
      </c>
      <c r="D12" s="23">
        <v>123785928</v>
      </c>
      <c r="E12" s="24">
        <v>132797338</v>
      </c>
      <c r="F12" s="6">
        <v>136394480</v>
      </c>
      <c r="G12" s="25">
        <v>136394480</v>
      </c>
      <c r="H12" s="26">
        <v>126730712</v>
      </c>
      <c r="I12" s="24">
        <v>142093153</v>
      </c>
      <c r="J12" s="6">
        <v>151613393</v>
      </c>
      <c r="K12" s="25">
        <v>161771487</v>
      </c>
    </row>
    <row r="13" spans="1:11" ht="12.75">
      <c r="A13" s="22" t="s">
        <v>87</v>
      </c>
      <c r="B13" s="6">
        <v>1417534570</v>
      </c>
      <c r="C13" s="6">
        <v>1546230626</v>
      </c>
      <c r="D13" s="23">
        <v>3652741082</v>
      </c>
      <c r="E13" s="24">
        <v>1957156381</v>
      </c>
      <c r="F13" s="6">
        <v>1957258610</v>
      </c>
      <c r="G13" s="25">
        <v>1957258610</v>
      </c>
      <c r="H13" s="26">
        <v>932189999</v>
      </c>
      <c r="I13" s="24">
        <v>2132962657</v>
      </c>
      <c r="J13" s="6">
        <v>2220898527</v>
      </c>
      <c r="K13" s="25">
        <v>2343010256</v>
      </c>
    </row>
    <row r="14" spans="1:11" ht="12.75">
      <c r="A14" s="22" t="s">
        <v>25</v>
      </c>
      <c r="B14" s="6">
        <v>1137968465</v>
      </c>
      <c r="C14" s="6">
        <v>1298114536</v>
      </c>
      <c r="D14" s="23">
        <v>2841750473</v>
      </c>
      <c r="E14" s="24">
        <v>1371132353</v>
      </c>
      <c r="F14" s="6">
        <v>1387722305</v>
      </c>
      <c r="G14" s="25">
        <v>1387722305</v>
      </c>
      <c r="H14" s="26">
        <v>899919348</v>
      </c>
      <c r="I14" s="24">
        <v>1502320726</v>
      </c>
      <c r="J14" s="6">
        <v>1607483176</v>
      </c>
      <c r="K14" s="25">
        <v>1720006998</v>
      </c>
    </row>
    <row r="15" spans="1:11" ht="12.75">
      <c r="A15" s="22" t="s">
        <v>26</v>
      </c>
      <c r="B15" s="6">
        <v>8955567496</v>
      </c>
      <c r="C15" s="6">
        <v>9637265881</v>
      </c>
      <c r="D15" s="23">
        <v>10653608356</v>
      </c>
      <c r="E15" s="24">
        <v>11490580266</v>
      </c>
      <c r="F15" s="6">
        <v>11404396404</v>
      </c>
      <c r="G15" s="25">
        <v>11404396404</v>
      </c>
      <c r="H15" s="26">
        <v>10209861223</v>
      </c>
      <c r="I15" s="24">
        <v>12773541328</v>
      </c>
      <c r="J15" s="6">
        <v>13789627891</v>
      </c>
      <c r="K15" s="25">
        <v>14535810420</v>
      </c>
    </row>
    <row r="16" spans="1:11" ht="12.75">
      <c r="A16" s="22" t="s">
        <v>21</v>
      </c>
      <c r="B16" s="6">
        <v>23264514</v>
      </c>
      <c r="C16" s="6">
        <v>0</v>
      </c>
      <c r="D16" s="23">
        <v>211304745</v>
      </c>
      <c r="E16" s="24">
        <v>142939619</v>
      </c>
      <c r="F16" s="6">
        <v>57868144</v>
      </c>
      <c r="G16" s="25">
        <v>57868144</v>
      </c>
      <c r="H16" s="26">
        <v>139975392</v>
      </c>
      <c r="I16" s="24">
        <v>57340235</v>
      </c>
      <c r="J16" s="6">
        <v>60436610</v>
      </c>
      <c r="K16" s="25">
        <v>63700190</v>
      </c>
    </row>
    <row r="17" spans="1:11" ht="12.75">
      <c r="A17" s="22" t="s">
        <v>27</v>
      </c>
      <c r="B17" s="6">
        <v>7812869006</v>
      </c>
      <c r="C17" s="6">
        <v>6725784342</v>
      </c>
      <c r="D17" s="23">
        <v>7066886587</v>
      </c>
      <c r="E17" s="24">
        <v>7719308919</v>
      </c>
      <c r="F17" s="6">
        <v>8419157579</v>
      </c>
      <c r="G17" s="25">
        <v>8419157579</v>
      </c>
      <c r="H17" s="26">
        <v>7524351920</v>
      </c>
      <c r="I17" s="24">
        <v>8324470528</v>
      </c>
      <c r="J17" s="6">
        <v>8389921483</v>
      </c>
      <c r="K17" s="25">
        <v>8663496627</v>
      </c>
    </row>
    <row r="18" spans="1:11" ht="12.75">
      <c r="A18" s="33" t="s">
        <v>28</v>
      </c>
      <c r="B18" s="34">
        <f>SUM(B11:B17)</f>
        <v>26989651737</v>
      </c>
      <c r="C18" s="35">
        <f aca="true" t="shared" si="1" ref="C18:K18">SUM(C11:C17)</f>
        <v>27360550719</v>
      </c>
      <c r="D18" s="36">
        <f t="shared" si="1"/>
        <v>32691577304</v>
      </c>
      <c r="E18" s="34">
        <f t="shared" si="1"/>
        <v>32470751449</v>
      </c>
      <c r="F18" s="35">
        <f t="shared" si="1"/>
        <v>32920055717</v>
      </c>
      <c r="G18" s="37">
        <f t="shared" si="1"/>
        <v>32920055717</v>
      </c>
      <c r="H18" s="38">
        <f t="shared" si="1"/>
        <v>28467386705</v>
      </c>
      <c r="I18" s="34">
        <f t="shared" si="1"/>
        <v>35446239043</v>
      </c>
      <c r="J18" s="35">
        <f t="shared" si="1"/>
        <v>37722142093</v>
      </c>
      <c r="K18" s="37">
        <f t="shared" si="1"/>
        <v>39760824868</v>
      </c>
    </row>
    <row r="19" spans="1:11" ht="12.75">
      <c r="A19" s="33" t="s">
        <v>29</v>
      </c>
      <c r="B19" s="39">
        <f>+B10-B18</f>
        <v>-1353764806</v>
      </c>
      <c r="C19" s="40">
        <f aca="true" t="shared" si="2" ref="C19:K19">+C10-C18</f>
        <v>730068337</v>
      </c>
      <c r="D19" s="41">
        <f t="shared" si="2"/>
        <v>-2009355168</v>
      </c>
      <c r="E19" s="39">
        <f t="shared" si="2"/>
        <v>107872017</v>
      </c>
      <c r="F19" s="40">
        <f t="shared" si="2"/>
        <v>-4676336683</v>
      </c>
      <c r="G19" s="42">
        <f t="shared" si="2"/>
        <v>-4676336683</v>
      </c>
      <c r="H19" s="43">
        <f t="shared" si="2"/>
        <v>2710926563</v>
      </c>
      <c r="I19" s="39">
        <f t="shared" si="2"/>
        <v>5608771901</v>
      </c>
      <c r="J19" s="40">
        <f t="shared" si="2"/>
        <v>6128578451</v>
      </c>
      <c r="K19" s="42">
        <f t="shared" si="2"/>
        <v>6834511854</v>
      </c>
    </row>
    <row r="20" spans="1:11" ht="20.25">
      <c r="A20" s="44" t="s">
        <v>30</v>
      </c>
      <c r="B20" s="45">
        <v>2452210171</v>
      </c>
      <c r="C20" s="46">
        <v>2310451675</v>
      </c>
      <c r="D20" s="47">
        <v>1675627694</v>
      </c>
      <c r="E20" s="45">
        <v>2339532800</v>
      </c>
      <c r="F20" s="46">
        <v>1756633045</v>
      </c>
      <c r="G20" s="48">
        <v>1756633045</v>
      </c>
      <c r="H20" s="49">
        <v>734246812</v>
      </c>
      <c r="I20" s="45">
        <v>2203953010</v>
      </c>
      <c r="J20" s="46">
        <v>2288988690</v>
      </c>
      <c r="K20" s="48">
        <v>2418545270</v>
      </c>
    </row>
    <row r="21" spans="1:11" ht="12.75">
      <c r="A21" s="22" t="s">
        <v>88</v>
      </c>
      <c r="B21" s="50">
        <v>0</v>
      </c>
      <c r="C21" s="51">
        <v>0</v>
      </c>
      <c r="D21" s="52">
        <v>29333605</v>
      </c>
      <c r="E21" s="50">
        <v>8000000</v>
      </c>
      <c r="F21" s="51">
        <v>0</v>
      </c>
      <c r="G21" s="53">
        <v>0</v>
      </c>
      <c r="H21" s="54">
        <v>3500</v>
      </c>
      <c r="I21" s="50">
        <v>149676150</v>
      </c>
      <c r="J21" s="51">
        <v>269138363</v>
      </c>
      <c r="K21" s="53">
        <v>297010467</v>
      </c>
    </row>
    <row r="22" spans="1:11" ht="12.75">
      <c r="A22" s="55" t="s">
        <v>89</v>
      </c>
      <c r="B22" s="56">
        <f>SUM(B19:B21)</f>
        <v>1098445365</v>
      </c>
      <c r="C22" s="57">
        <f aca="true" t="shared" si="3" ref="C22:K22">SUM(C19:C21)</f>
        <v>3040520012</v>
      </c>
      <c r="D22" s="58">
        <f t="shared" si="3"/>
        <v>-304393869</v>
      </c>
      <c r="E22" s="56">
        <f t="shared" si="3"/>
        <v>2455404817</v>
      </c>
      <c r="F22" s="57">
        <f t="shared" si="3"/>
        <v>-2919703638</v>
      </c>
      <c r="G22" s="59">
        <f t="shared" si="3"/>
        <v>-2919703638</v>
      </c>
      <c r="H22" s="60">
        <f t="shared" si="3"/>
        <v>3445176875</v>
      </c>
      <c r="I22" s="56">
        <f t="shared" si="3"/>
        <v>7962401061</v>
      </c>
      <c r="J22" s="57">
        <f t="shared" si="3"/>
        <v>8686705504</v>
      </c>
      <c r="K22" s="59">
        <f t="shared" si="3"/>
        <v>9550067591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1098445365</v>
      </c>
      <c r="C24" s="40">
        <f aca="true" t="shared" si="4" ref="C24:K24">SUM(C22:C23)</f>
        <v>3040520012</v>
      </c>
      <c r="D24" s="41">
        <f t="shared" si="4"/>
        <v>-304393869</v>
      </c>
      <c r="E24" s="39">
        <f t="shared" si="4"/>
        <v>2455404817</v>
      </c>
      <c r="F24" s="40">
        <f t="shared" si="4"/>
        <v>-2919703638</v>
      </c>
      <c r="G24" s="42">
        <f t="shared" si="4"/>
        <v>-2919703638</v>
      </c>
      <c r="H24" s="43">
        <f t="shared" si="4"/>
        <v>3445176875</v>
      </c>
      <c r="I24" s="39">
        <f t="shared" si="4"/>
        <v>7962401061</v>
      </c>
      <c r="J24" s="40">
        <f t="shared" si="4"/>
        <v>8686705504</v>
      </c>
      <c r="K24" s="42">
        <f t="shared" si="4"/>
        <v>9550067591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3968594187</v>
      </c>
      <c r="C27" s="7">
        <v>3199887262</v>
      </c>
      <c r="D27" s="69">
        <v>41449300754</v>
      </c>
      <c r="E27" s="70">
        <v>4023015060</v>
      </c>
      <c r="F27" s="7">
        <v>3398047650</v>
      </c>
      <c r="G27" s="71">
        <v>3398047650</v>
      </c>
      <c r="H27" s="72">
        <v>-29380569216</v>
      </c>
      <c r="I27" s="70">
        <v>4247964401</v>
      </c>
      <c r="J27" s="7">
        <v>4624285195</v>
      </c>
      <c r="K27" s="71">
        <v>4664889051</v>
      </c>
    </row>
    <row r="28" spans="1:11" ht="12.75">
      <c r="A28" s="73" t="s">
        <v>34</v>
      </c>
      <c r="B28" s="6">
        <v>2600097744</v>
      </c>
      <c r="C28" s="6">
        <v>2404954879</v>
      </c>
      <c r="D28" s="23">
        <v>0</v>
      </c>
      <c r="E28" s="24">
        <v>2210697060</v>
      </c>
      <c r="F28" s="6">
        <v>2184022622</v>
      </c>
      <c r="G28" s="25">
        <v>2184022622</v>
      </c>
      <c r="H28" s="26">
        <v>0</v>
      </c>
      <c r="I28" s="24">
        <v>1893753010</v>
      </c>
      <c r="J28" s="6">
        <v>1963331690</v>
      </c>
      <c r="K28" s="25">
        <v>1930500270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1194839430</v>
      </c>
      <c r="C30" s="6">
        <v>760760538</v>
      </c>
      <c r="D30" s="23">
        <v>0</v>
      </c>
      <c r="E30" s="24">
        <v>1500000000</v>
      </c>
      <c r="F30" s="6">
        <v>980888828</v>
      </c>
      <c r="G30" s="25">
        <v>980888828</v>
      </c>
      <c r="H30" s="26">
        <v>0</v>
      </c>
      <c r="I30" s="24">
        <v>1472000000</v>
      </c>
      <c r="J30" s="6">
        <v>1413119602</v>
      </c>
      <c r="K30" s="25">
        <v>1408000000</v>
      </c>
    </row>
    <row r="31" spans="1:11" ht="12.75">
      <c r="A31" s="22" t="s">
        <v>36</v>
      </c>
      <c r="B31" s="6">
        <v>173657015</v>
      </c>
      <c r="C31" s="6">
        <v>34171847</v>
      </c>
      <c r="D31" s="23">
        <v>0</v>
      </c>
      <c r="E31" s="24">
        <v>312318000</v>
      </c>
      <c r="F31" s="6">
        <v>201697599</v>
      </c>
      <c r="G31" s="25">
        <v>201697599</v>
      </c>
      <c r="H31" s="26">
        <v>0</v>
      </c>
      <c r="I31" s="24">
        <v>419835241</v>
      </c>
      <c r="J31" s="6">
        <v>640038539</v>
      </c>
      <c r="K31" s="25">
        <v>531333314</v>
      </c>
    </row>
    <row r="32" spans="1:11" ht="12.75">
      <c r="A32" s="33" t="s">
        <v>37</v>
      </c>
      <c r="B32" s="7">
        <f>SUM(B28:B31)</f>
        <v>3968594189</v>
      </c>
      <c r="C32" s="7">
        <f aca="true" t="shared" si="5" ref="C32:K32">SUM(C28:C31)</f>
        <v>3199887264</v>
      </c>
      <c r="D32" s="69">
        <f t="shared" si="5"/>
        <v>0</v>
      </c>
      <c r="E32" s="70">
        <f t="shared" si="5"/>
        <v>4023015060</v>
      </c>
      <c r="F32" s="7">
        <f t="shared" si="5"/>
        <v>3366609049</v>
      </c>
      <c r="G32" s="71">
        <f t="shared" si="5"/>
        <v>3366609049</v>
      </c>
      <c r="H32" s="72">
        <f t="shared" si="5"/>
        <v>0</v>
      </c>
      <c r="I32" s="70">
        <f t="shared" si="5"/>
        <v>3785588251</v>
      </c>
      <c r="J32" s="7">
        <f t="shared" si="5"/>
        <v>4016489831</v>
      </c>
      <c r="K32" s="71">
        <f t="shared" si="5"/>
        <v>3869833584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6451566189</v>
      </c>
      <c r="C35" s="6">
        <v>8934082828</v>
      </c>
      <c r="D35" s="23">
        <v>11866735975</v>
      </c>
      <c r="E35" s="24">
        <v>1736706940</v>
      </c>
      <c r="F35" s="6">
        <v>-2959838206</v>
      </c>
      <c r="G35" s="25">
        <v>-2959838206</v>
      </c>
      <c r="H35" s="26">
        <v>3052298560</v>
      </c>
      <c r="I35" s="24">
        <v>5081679947</v>
      </c>
      <c r="J35" s="6">
        <v>5635634235</v>
      </c>
      <c r="K35" s="25">
        <v>6808986171</v>
      </c>
    </row>
    <row r="36" spans="1:11" ht="12.75">
      <c r="A36" s="22" t="s">
        <v>40</v>
      </c>
      <c r="B36" s="6">
        <v>36783629343</v>
      </c>
      <c r="C36" s="6">
        <v>39599684406</v>
      </c>
      <c r="D36" s="23">
        <v>42228053116</v>
      </c>
      <c r="E36" s="24">
        <v>2088588858</v>
      </c>
      <c r="F36" s="6">
        <v>1440789040</v>
      </c>
      <c r="G36" s="25">
        <v>1440789040</v>
      </c>
      <c r="H36" s="26">
        <v>6421417549</v>
      </c>
      <c r="I36" s="24">
        <v>2139368420</v>
      </c>
      <c r="J36" s="6">
        <v>2429066010</v>
      </c>
      <c r="K36" s="25">
        <v>2348442999</v>
      </c>
    </row>
    <row r="37" spans="1:11" ht="12.75">
      <c r="A37" s="22" t="s">
        <v>41</v>
      </c>
      <c r="B37" s="6">
        <v>9355394842</v>
      </c>
      <c r="C37" s="6">
        <v>10528788265</v>
      </c>
      <c r="D37" s="23">
        <v>21899173987</v>
      </c>
      <c r="E37" s="24">
        <v>2218292</v>
      </c>
      <c r="F37" s="6">
        <v>10869318</v>
      </c>
      <c r="G37" s="25">
        <v>10869318</v>
      </c>
      <c r="H37" s="26">
        <v>6154933141</v>
      </c>
      <c r="I37" s="24">
        <v>72522091</v>
      </c>
      <c r="J37" s="6">
        <v>76933552</v>
      </c>
      <c r="K37" s="25">
        <v>81171675</v>
      </c>
    </row>
    <row r="38" spans="1:11" ht="12.75">
      <c r="A38" s="22" t="s">
        <v>42</v>
      </c>
      <c r="B38" s="6">
        <v>14216768358</v>
      </c>
      <c r="C38" s="6">
        <v>15302185131</v>
      </c>
      <c r="D38" s="23">
        <v>6687576820</v>
      </c>
      <c r="E38" s="24">
        <v>1367672689</v>
      </c>
      <c r="F38" s="6">
        <v>1376938386</v>
      </c>
      <c r="G38" s="25">
        <v>1376938386</v>
      </c>
      <c r="H38" s="26">
        <v>-228555346</v>
      </c>
      <c r="I38" s="24">
        <v>-776572687</v>
      </c>
      <c r="J38" s="6">
        <v>-659541284</v>
      </c>
      <c r="K38" s="25">
        <v>-432199342</v>
      </c>
    </row>
    <row r="39" spans="1:11" ht="12.75">
      <c r="A39" s="22" t="s">
        <v>43</v>
      </c>
      <c r="B39" s="6">
        <v>19663032332</v>
      </c>
      <c r="C39" s="6">
        <v>22702793838</v>
      </c>
      <c r="D39" s="23">
        <v>25812432153</v>
      </c>
      <c r="E39" s="24">
        <v>0</v>
      </c>
      <c r="F39" s="6">
        <v>12846768</v>
      </c>
      <c r="G39" s="25">
        <v>12846768</v>
      </c>
      <c r="H39" s="26">
        <v>102161439</v>
      </c>
      <c r="I39" s="24">
        <v>-36837048</v>
      </c>
      <c r="J39" s="6">
        <v>-38899923</v>
      </c>
      <c r="K39" s="25">
        <v>-41078318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4066186898</v>
      </c>
      <c r="C42" s="6">
        <v>4375510218</v>
      </c>
      <c r="D42" s="23">
        <v>-26732376265</v>
      </c>
      <c r="E42" s="24">
        <v>-9780955560</v>
      </c>
      <c r="F42" s="6">
        <v>-9541552603</v>
      </c>
      <c r="G42" s="25">
        <v>-9541552603</v>
      </c>
      <c r="H42" s="26">
        <v>-9185405844</v>
      </c>
      <c r="I42" s="24">
        <v>11512435836</v>
      </c>
      <c r="J42" s="6">
        <v>12446179423</v>
      </c>
      <c r="K42" s="25">
        <v>13526033007</v>
      </c>
    </row>
    <row r="43" spans="1:11" ht="12.75">
      <c r="A43" s="22" t="s">
        <v>46</v>
      </c>
      <c r="B43" s="6">
        <v>-4087184499</v>
      </c>
      <c r="C43" s="6">
        <v>-3645773769</v>
      </c>
      <c r="D43" s="23">
        <v>-714599649</v>
      </c>
      <c r="E43" s="24">
        <v>699869480</v>
      </c>
      <c r="F43" s="6">
        <v>30730169</v>
      </c>
      <c r="G43" s="25">
        <v>30730169</v>
      </c>
      <c r="H43" s="26">
        <v>477817255</v>
      </c>
      <c r="I43" s="24">
        <v>6133322</v>
      </c>
      <c r="J43" s="6">
        <v>-1312668</v>
      </c>
      <c r="K43" s="25">
        <v>-1384864</v>
      </c>
    </row>
    <row r="44" spans="1:11" ht="12.75">
      <c r="A44" s="22" t="s">
        <v>47</v>
      </c>
      <c r="B44" s="6">
        <v>605219305</v>
      </c>
      <c r="C44" s="6">
        <v>254839184</v>
      </c>
      <c r="D44" s="23">
        <v>-6790311966</v>
      </c>
      <c r="E44" s="24">
        <v>-555882990</v>
      </c>
      <c r="F44" s="6">
        <v>0</v>
      </c>
      <c r="G44" s="25">
        <v>0</v>
      </c>
      <c r="H44" s="26">
        <v>593706010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1184740124</v>
      </c>
      <c r="C45" s="7">
        <v>2169315803</v>
      </c>
      <c r="D45" s="69">
        <v>-34237025786</v>
      </c>
      <c r="E45" s="70">
        <v>-9636969070</v>
      </c>
      <c r="F45" s="7">
        <v>-9510822434</v>
      </c>
      <c r="G45" s="71">
        <v>-9510822434</v>
      </c>
      <c r="H45" s="72">
        <v>-8113882579</v>
      </c>
      <c r="I45" s="70">
        <v>11518569158</v>
      </c>
      <c r="J45" s="7">
        <v>12444866755</v>
      </c>
      <c r="K45" s="71">
        <v>13524648143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1185450690</v>
      </c>
      <c r="C48" s="6">
        <v>2188769480</v>
      </c>
      <c r="D48" s="23">
        <v>3698124259</v>
      </c>
      <c r="E48" s="24">
        <v>-12318733554</v>
      </c>
      <c r="F48" s="6">
        <v>-11317105721</v>
      </c>
      <c r="G48" s="25">
        <v>-11317105721</v>
      </c>
      <c r="H48" s="26">
        <v>2869675132</v>
      </c>
      <c r="I48" s="24">
        <v>6773951881</v>
      </c>
      <c r="J48" s="6">
        <v>7447184547</v>
      </c>
      <c r="K48" s="25">
        <v>8727165004</v>
      </c>
    </row>
    <row r="49" spans="1:11" ht="12.75">
      <c r="A49" s="22" t="s">
        <v>51</v>
      </c>
      <c r="B49" s="6">
        <f>+B75</f>
        <v>3779614143.486479</v>
      </c>
      <c r="C49" s="6">
        <f aca="true" t="shared" si="6" ref="C49:K49">+C75</f>
        <v>3320125309.3457212</v>
      </c>
      <c r="D49" s="23">
        <f t="shared" si="6"/>
        <v>14596821702.892738</v>
      </c>
      <c r="E49" s="24">
        <f t="shared" si="6"/>
        <v>-5396831599.542185</v>
      </c>
      <c r="F49" s="6">
        <f t="shared" si="6"/>
        <v>-3050105165.4639893</v>
      </c>
      <c r="G49" s="25">
        <f t="shared" si="6"/>
        <v>-3050105165.4639893</v>
      </c>
      <c r="H49" s="26">
        <f t="shared" si="6"/>
        <v>6996820498.235098</v>
      </c>
      <c r="I49" s="24">
        <f t="shared" si="6"/>
        <v>4451367619.568838</v>
      </c>
      <c r="J49" s="6">
        <f t="shared" si="6"/>
        <v>4700184630.871941</v>
      </c>
      <c r="K49" s="25">
        <f t="shared" si="6"/>
        <v>5024963833.329052</v>
      </c>
    </row>
    <row r="50" spans="1:11" ht="12.75">
      <c r="A50" s="33" t="s">
        <v>52</v>
      </c>
      <c r="B50" s="7">
        <f>+B48-B49</f>
        <v>-2594163453.486479</v>
      </c>
      <c r="C50" s="7">
        <f aca="true" t="shared" si="7" ref="C50:K50">+C48-C49</f>
        <v>-1131355829.3457212</v>
      </c>
      <c r="D50" s="69">
        <f t="shared" si="7"/>
        <v>-10898697443.892738</v>
      </c>
      <c r="E50" s="70">
        <f t="shared" si="7"/>
        <v>-6921901954.457815</v>
      </c>
      <c r="F50" s="7">
        <f t="shared" si="7"/>
        <v>-8267000555.536011</v>
      </c>
      <c r="G50" s="71">
        <f t="shared" si="7"/>
        <v>-8267000555.536011</v>
      </c>
      <c r="H50" s="72">
        <f t="shared" si="7"/>
        <v>-4127145366.235098</v>
      </c>
      <c r="I50" s="70">
        <f t="shared" si="7"/>
        <v>2322584261.431162</v>
      </c>
      <c r="J50" s="7">
        <f t="shared" si="7"/>
        <v>2746999916.1280594</v>
      </c>
      <c r="K50" s="71">
        <f t="shared" si="7"/>
        <v>3702201170.670948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32710424425</v>
      </c>
      <c r="C53" s="6">
        <v>35281110426</v>
      </c>
      <c r="D53" s="23">
        <v>41513453467</v>
      </c>
      <c r="E53" s="24">
        <v>1941358689</v>
      </c>
      <c r="F53" s="6">
        <v>1377189040</v>
      </c>
      <c r="G53" s="25">
        <v>1377189040</v>
      </c>
      <c r="H53" s="26">
        <v>4802949734</v>
      </c>
      <c r="I53" s="24">
        <v>2034001742</v>
      </c>
      <c r="J53" s="6">
        <v>2329886664</v>
      </c>
      <c r="K53" s="25">
        <v>2239703789</v>
      </c>
    </row>
    <row r="54" spans="1:11" ht="12.75">
      <c r="A54" s="22" t="s">
        <v>55</v>
      </c>
      <c r="B54" s="6">
        <v>1417534570</v>
      </c>
      <c r="C54" s="6">
        <v>1546230626</v>
      </c>
      <c r="D54" s="23">
        <v>0</v>
      </c>
      <c r="E54" s="24">
        <v>1957156381</v>
      </c>
      <c r="F54" s="6">
        <v>1957258610</v>
      </c>
      <c r="G54" s="25">
        <v>1957258610</v>
      </c>
      <c r="H54" s="26">
        <v>932189999</v>
      </c>
      <c r="I54" s="24">
        <v>2132962657</v>
      </c>
      <c r="J54" s="6">
        <v>2220898527</v>
      </c>
      <c r="K54" s="25">
        <v>2343010256</v>
      </c>
    </row>
    <row r="55" spans="1:11" ht="12.75">
      <c r="A55" s="22" t="s">
        <v>56</v>
      </c>
      <c r="B55" s="6">
        <v>1952715107</v>
      </c>
      <c r="C55" s="6">
        <v>1565333684</v>
      </c>
      <c r="D55" s="23">
        <v>0</v>
      </c>
      <c r="E55" s="24">
        <v>1000336831</v>
      </c>
      <c r="F55" s="6">
        <v>1161000588</v>
      </c>
      <c r="G55" s="25">
        <v>1161000588</v>
      </c>
      <c r="H55" s="26">
        <v>-25451872472</v>
      </c>
      <c r="I55" s="24">
        <v>1245793619</v>
      </c>
      <c r="J55" s="6">
        <v>1794396208</v>
      </c>
      <c r="K55" s="25">
        <v>1761611864</v>
      </c>
    </row>
    <row r="56" spans="1:11" ht="12.75">
      <c r="A56" s="22" t="s">
        <v>57</v>
      </c>
      <c r="B56" s="6">
        <v>1518031041</v>
      </c>
      <c r="C56" s="6">
        <v>1111523814</v>
      </c>
      <c r="D56" s="23">
        <v>839707656</v>
      </c>
      <c r="E56" s="24">
        <v>1639430515</v>
      </c>
      <c r="F56" s="6">
        <v>1560274989</v>
      </c>
      <c r="G56" s="25">
        <v>1560274989</v>
      </c>
      <c r="H56" s="26">
        <v>833735689</v>
      </c>
      <c r="I56" s="24">
        <v>1633904591</v>
      </c>
      <c r="J56" s="6">
        <v>1721985885</v>
      </c>
      <c r="K56" s="25">
        <v>1767936423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1348264188</v>
      </c>
      <c r="C59" s="6">
        <v>2012345318</v>
      </c>
      <c r="D59" s="23">
        <v>2177207524</v>
      </c>
      <c r="E59" s="24">
        <v>2398640856</v>
      </c>
      <c r="F59" s="6">
        <v>2398640856</v>
      </c>
      <c r="G59" s="25">
        <v>2398640856</v>
      </c>
      <c r="H59" s="26">
        <v>2398640856</v>
      </c>
      <c r="I59" s="24">
        <v>2839942331</v>
      </c>
      <c r="J59" s="6">
        <v>3118927235</v>
      </c>
      <c r="K59" s="25">
        <v>3406597476</v>
      </c>
    </row>
    <row r="60" spans="1:11" ht="12.75">
      <c r="A60" s="90" t="s">
        <v>60</v>
      </c>
      <c r="B60" s="6">
        <v>1865148347</v>
      </c>
      <c r="C60" s="6">
        <v>2503812193</v>
      </c>
      <c r="D60" s="23">
        <v>2723735374</v>
      </c>
      <c r="E60" s="24">
        <v>3061445685</v>
      </c>
      <c r="F60" s="6">
        <v>3061445685</v>
      </c>
      <c r="G60" s="25">
        <v>3061445685</v>
      </c>
      <c r="H60" s="26">
        <v>3061445685</v>
      </c>
      <c r="I60" s="24">
        <v>3623512256</v>
      </c>
      <c r="J60" s="6">
        <v>3955077932</v>
      </c>
      <c r="K60" s="25">
        <v>4311886540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83236</v>
      </c>
      <c r="C64" s="98">
        <v>87947</v>
      </c>
      <c r="D64" s="99">
        <v>88696</v>
      </c>
      <c r="E64" s="97">
        <v>79581</v>
      </c>
      <c r="F64" s="98">
        <v>79581</v>
      </c>
      <c r="G64" s="99">
        <v>79581</v>
      </c>
      <c r="H64" s="100">
        <v>79581</v>
      </c>
      <c r="I64" s="97">
        <v>79979</v>
      </c>
      <c r="J64" s="98">
        <v>79979</v>
      </c>
      <c r="K64" s="99">
        <v>79979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0.9672997109276553</v>
      </c>
      <c r="C70" s="5">
        <f aca="true" t="shared" si="8" ref="C70:K70">IF(ISERROR(C71/C72),0,(C71/C72))</f>
        <v>0.9749482975917138</v>
      </c>
      <c r="D70" s="5">
        <f t="shared" si="8"/>
        <v>0.014878967349966299</v>
      </c>
      <c r="E70" s="5">
        <f t="shared" si="8"/>
        <v>0.50481489166685</v>
      </c>
      <c r="F70" s="5">
        <f t="shared" si="8"/>
        <v>0.6650808548044821</v>
      </c>
      <c r="G70" s="5">
        <f t="shared" si="8"/>
        <v>0.6650808548044821</v>
      </c>
      <c r="H70" s="5">
        <f t="shared" si="8"/>
        <v>0.6240441428097513</v>
      </c>
      <c r="I70" s="5">
        <f t="shared" si="8"/>
        <v>0.9837131294489508</v>
      </c>
      <c r="J70" s="5">
        <f t="shared" si="8"/>
        <v>0.9831731534489914</v>
      </c>
      <c r="K70" s="5">
        <f t="shared" si="8"/>
        <v>0.9864602607954419</v>
      </c>
    </row>
    <row r="71" spans="1:11" ht="12.75" hidden="1">
      <c r="A71" s="2" t="s">
        <v>92</v>
      </c>
      <c r="B71" s="2">
        <f>+B83</f>
        <v>20786926167</v>
      </c>
      <c r="C71" s="2">
        <f aca="true" t="shared" si="9" ref="C71:K71">+C83</f>
        <v>22963164729</v>
      </c>
      <c r="D71" s="2">
        <f t="shared" si="9"/>
        <v>392344722</v>
      </c>
      <c r="E71" s="2">
        <f t="shared" si="9"/>
        <v>14564925873</v>
      </c>
      <c r="F71" s="2">
        <f t="shared" si="9"/>
        <v>18156850278</v>
      </c>
      <c r="G71" s="2">
        <f t="shared" si="9"/>
        <v>18156850278</v>
      </c>
      <c r="H71" s="2">
        <f t="shared" si="9"/>
        <v>16786473060</v>
      </c>
      <c r="I71" s="2">
        <f t="shared" si="9"/>
        <v>36210506932</v>
      </c>
      <c r="J71" s="2">
        <f t="shared" si="9"/>
        <v>38725028668</v>
      </c>
      <c r="K71" s="2">
        <f t="shared" si="9"/>
        <v>41141155267</v>
      </c>
    </row>
    <row r="72" spans="1:11" ht="12.75" hidden="1">
      <c r="A72" s="2" t="s">
        <v>93</v>
      </c>
      <c r="B72" s="2">
        <f>+B77</f>
        <v>21489643729</v>
      </c>
      <c r="C72" s="2">
        <f aca="true" t="shared" si="10" ref="C72:K72">+C77</f>
        <v>23553212807</v>
      </c>
      <c r="D72" s="2">
        <f t="shared" si="10"/>
        <v>26369082798</v>
      </c>
      <c r="E72" s="2">
        <f t="shared" si="10"/>
        <v>28852013111</v>
      </c>
      <c r="F72" s="2">
        <f t="shared" si="10"/>
        <v>27300214924</v>
      </c>
      <c r="G72" s="2">
        <f t="shared" si="10"/>
        <v>27300214924</v>
      </c>
      <c r="H72" s="2">
        <f t="shared" si="10"/>
        <v>26899496219</v>
      </c>
      <c r="I72" s="2">
        <f t="shared" si="10"/>
        <v>36810027078</v>
      </c>
      <c r="J72" s="2">
        <f t="shared" si="10"/>
        <v>39387801154</v>
      </c>
      <c r="K72" s="2">
        <f t="shared" si="10"/>
        <v>41705841484</v>
      </c>
    </row>
    <row r="73" spans="1:11" ht="12.75" hidden="1">
      <c r="A73" s="2" t="s">
        <v>94</v>
      </c>
      <c r="B73" s="2">
        <f>+B74</f>
        <v>901982609.5</v>
      </c>
      <c r="C73" s="2">
        <f aca="true" t="shared" si="11" ref="C73:K73">+(C78+C80+C81+C82)-(B78+B80+B81+B82)</f>
        <v>1389335154</v>
      </c>
      <c r="D73" s="2">
        <f t="shared" si="11"/>
        <v>2149577049</v>
      </c>
      <c r="E73" s="2">
        <f t="shared" si="11"/>
        <v>5833934211</v>
      </c>
      <c r="F73" s="2">
        <f>+(F78+F80+F81+F82)-(D78+D80+D81+D82)</f>
        <v>109680561</v>
      </c>
      <c r="G73" s="2">
        <f>+(G78+G80+G81+G82)-(D78+D80+D81+D82)</f>
        <v>109680561</v>
      </c>
      <c r="H73" s="2">
        <f>+(H78+H80+H81+H82)-(D78+D80+D81+D82)</f>
        <v>-8809423622</v>
      </c>
      <c r="I73" s="2">
        <f>+(I78+I80+I81+I82)-(E78+E80+E81+E82)</f>
        <v>-15749985639</v>
      </c>
      <c r="J73" s="2">
        <f t="shared" si="11"/>
        <v>-117965710</v>
      </c>
      <c r="K73" s="2">
        <f t="shared" si="11"/>
        <v>-105243657</v>
      </c>
    </row>
    <row r="74" spans="1:11" ht="12.75" hidden="1">
      <c r="A74" s="2" t="s">
        <v>95</v>
      </c>
      <c r="B74" s="2">
        <f>+TREND(C74:E74)</f>
        <v>901982609.5</v>
      </c>
      <c r="C74" s="2">
        <f>+C73</f>
        <v>1389335154</v>
      </c>
      <c r="D74" s="2">
        <f aca="true" t="shared" si="12" ref="D74:K74">+D73</f>
        <v>2149577049</v>
      </c>
      <c r="E74" s="2">
        <f t="shared" si="12"/>
        <v>5833934211</v>
      </c>
      <c r="F74" s="2">
        <f t="shared" si="12"/>
        <v>109680561</v>
      </c>
      <c r="G74" s="2">
        <f t="shared" si="12"/>
        <v>109680561</v>
      </c>
      <c r="H74" s="2">
        <f t="shared" si="12"/>
        <v>-8809423622</v>
      </c>
      <c r="I74" s="2">
        <f t="shared" si="12"/>
        <v>-15749985639</v>
      </c>
      <c r="J74" s="2">
        <f t="shared" si="12"/>
        <v>-117965710</v>
      </c>
      <c r="K74" s="2">
        <f t="shared" si="12"/>
        <v>-105243657</v>
      </c>
    </row>
    <row r="75" spans="1:11" ht="12.75" hidden="1">
      <c r="A75" s="2" t="s">
        <v>96</v>
      </c>
      <c r="B75" s="2">
        <f>+B84-(((B80+B81+B78)*B70)-B79)</f>
        <v>3779614143.486479</v>
      </c>
      <c r="C75" s="2">
        <f aca="true" t="shared" si="13" ref="C75:K75">+C84-(((C80+C81+C78)*C70)-C79)</f>
        <v>3320125309.3457212</v>
      </c>
      <c r="D75" s="2">
        <f t="shared" si="13"/>
        <v>14596821702.892738</v>
      </c>
      <c r="E75" s="2">
        <f t="shared" si="13"/>
        <v>-5396831599.542185</v>
      </c>
      <c r="F75" s="2">
        <f t="shared" si="13"/>
        <v>-3050105165.4639893</v>
      </c>
      <c r="G75" s="2">
        <f t="shared" si="13"/>
        <v>-3050105165.4639893</v>
      </c>
      <c r="H75" s="2">
        <f t="shared" si="13"/>
        <v>6996820498.235098</v>
      </c>
      <c r="I75" s="2">
        <f t="shared" si="13"/>
        <v>4451367619.568838</v>
      </c>
      <c r="J75" s="2">
        <f t="shared" si="13"/>
        <v>4700184630.871941</v>
      </c>
      <c r="K75" s="2">
        <f t="shared" si="13"/>
        <v>5024963833.329052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21489643729</v>
      </c>
      <c r="C77" s="3">
        <v>23553212807</v>
      </c>
      <c r="D77" s="3">
        <v>26369082798</v>
      </c>
      <c r="E77" s="3">
        <v>28852013111</v>
      </c>
      <c r="F77" s="3">
        <v>27300214924</v>
      </c>
      <c r="G77" s="3">
        <v>27300214924</v>
      </c>
      <c r="H77" s="3">
        <v>26899496219</v>
      </c>
      <c r="I77" s="3">
        <v>36810027078</v>
      </c>
      <c r="J77" s="3">
        <v>39387801154</v>
      </c>
      <c r="K77" s="3">
        <v>41705841484</v>
      </c>
    </row>
    <row r="78" spans="1:11" ht="13.5" hidden="1">
      <c r="A78" s="1" t="s">
        <v>67</v>
      </c>
      <c r="B78" s="3">
        <v>18825840</v>
      </c>
      <c r="C78" s="3">
        <v>25661496</v>
      </c>
      <c r="D78" s="3">
        <v>82392896</v>
      </c>
      <c r="E78" s="3">
        <v>0</v>
      </c>
      <c r="F78" s="3">
        <v>0</v>
      </c>
      <c r="G78" s="3">
        <v>0</v>
      </c>
      <c r="H78" s="3">
        <v>-695342264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8242236358</v>
      </c>
      <c r="C79" s="3">
        <v>9176702039</v>
      </c>
      <c r="D79" s="3">
        <v>12511985887</v>
      </c>
      <c r="E79" s="3">
        <v>-1191428</v>
      </c>
      <c r="F79" s="3">
        <v>10810100</v>
      </c>
      <c r="G79" s="3">
        <v>10810100</v>
      </c>
      <c r="H79" s="3">
        <v>6646246571</v>
      </c>
      <c r="I79" s="3">
        <v>72522091</v>
      </c>
      <c r="J79" s="3">
        <v>76933552</v>
      </c>
      <c r="K79" s="3">
        <v>81171675</v>
      </c>
    </row>
    <row r="80" spans="1:11" ht="13.5" hidden="1">
      <c r="A80" s="1" t="s">
        <v>69</v>
      </c>
      <c r="B80" s="3">
        <v>3499849865</v>
      </c>
      <c r="C80" s="3">
        <v>4630010267</v>
      </c>
      <c r="D80" s="3">
        <v>7524876802</v>
      </c>
      <c r="E80" s="3">
        <v>14296884382</v>
      </c>
      <c r="F80" s="3">
        <v>8572583033</v>
      </c>
      <c r="G80" s="3">
        <v>8572583033</v>
      </c>
      <c r="H80" s="3">
        <v>386279475</v>
      </c>
      <c r="I80" s="3">
        <v>-1434910824</v>
      </c>
      <c r="J80" s="3">
        <v>-1536298429</v>
      </c>
      <c r="K80" s="3">
        <v>-1626787807</v>
      </c>
    </row>
    <row r="81" spans="1:11" ht="13.5" hidden="1">
      <c r="A81" s="1" t="s">
        <v>70</v>
      </c>
      <c r="B81" s="3">
        <v>1094808786</v>
      </c>
      <c r="C81" s="3">
        <v>1351392144</v>
      </c>
      <c r="D81" s="3">
        <v>640376474</v>
      </c>
      <c r="E81" s="3">
        <v>-215303999</v>
      </c>
      <c r="F81" s="3">
        <v>-215256300</v>
      </c>
      <c r="G81" s="3">
        <v>-215256300</v>
      </c>
      <c r="H81" s="3">
        <v>-252714661</v>
      </c>
      <c r="I81" s="3">
        <v>-233494432</v>
      </c>
      <c r="J81" s="3">
        <v>-250072537</v>
      </c>
      <c r="K81" s="3">
        <v>-264826816</v>
      </c>
    </row>
    <row r="82" spans="1:11" ht="13.5" hidden="1">
      <c r="A82" s="1" t="s">
        <v>71</v>
      </c>
      <c r="B82" s="3">
        <v>95249478</v>
      </c>
      <c r="C82" s="3">
        <v>91005216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20786926167</v>
      </c>
      <c r="C83" s="3">
        <v>22963164729</v>
      </c>
      <c r="D83" s="3">
        <v>392344722</v>
      </c>
      <c r="E83" s="3">
        <v>14564925873</v>
      </c>
      <c r="F83" s="3">
        <v>18156850278</v>
      </c>
      <c r="G83" s="3">
        <v>18156850278</v>
      </c>
      <c r="H83" s="3">
        <v>16786473060</v>
      </c>
      <c r="I83" s="3">
        <v>36210506932</v>
      </c>
      <c r="J83" s="3">
        <v>38725028668</v>
      </c>
      <c r="K83" s="3">
        <v>41141155267</v>
      </c>
    </row>
    <row r="84" spans="1:11" ht="13.5" hidden="1">
      <c r="A84" s="1" t="s">
        <v>73</v>
      </c>
      <c r="B84" s="3">
        <v>0</v>
      </c>
      <c r="C84" s="3">
        <v>0</v>
      </c>
      <c r="D84" s="3">
        <v>2207552274</v>
      </c>
      <c r="E84" s="3">
        <v>1712951304</v>
      </c>
      <c r="F84" s="3">
        <v>2497382742</v>
      </c>
      <c r="G84" s="3">
        <v>2497382742</v>
      </c>
      <c r="H84" s="3">
        <v>0</v>
      </c>
      <c r="I84" s="3">
        <v>2737613373</v>
      </c>
      <c r="J84" s="3">
        <v>2866939103</v>
      </c>
      <c r="K84" s="3">
        <v>3077789504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598394248</v>
      </c>
      <c r="C5" s="6">
        <v>659290922</v>
      </c>
      <c r="D5" s="23">
        <v>799015311</v>
      </c>
      <c r="E5" s="24">
        <v>813119505</v>
      </c>
      <c r="F5" s="6">
        <v>816619505</v>
      </c>
      <c r="G5" s="25">
        <v>816619505</v>
      </c>
      <c r="H5" s="26">
        <v>856165256</v>
      </c>
      <c r="I5" s="24">
        <v>886129548</v>
      </c>
      <c r="J5" s="6">
        <v>933980544</v>
      </c>
      <c r="K5" s="25">
        <v>984415493</v>
      </c>
    </row>
    <row r="6" spans="1:11" ht="12.75">
      <c r="A6" s="22" t="s">
        <v>19</v>
      </c>
      <c r="B6" s="6">
        <v>3403178196</v>
      </c>
      <c r="C6" s="6">
        <v>3742679376</v>
      </c>
      <c r="D6" s="23">
        <v>3056092700</v>
      </c>
      <c r="E6" s="24">
        <v>3630037996</v>
      </c>
      <c r="F6" s="6">
        <v>3687037996</v>
      </c>
      <c r="G6" s="25">
        <v>3687037996</v>
      </c>
      <c r="H6" s="26">
        <v>3547403203</v>
      </c>
      <c r="I6" s="24">
        <v>3734354465</v>
      </c>
      <c r="J6" s="6">
        <v>4050486728</v>
      </c>
      <c r="K6" s="25">
        <v>4394048501</v>
      </c>
    </row>
    <row r="7" spans="1:11" ht="12.75">
      <c r="A7" s="22" t="s">
        <v>20</v>
      </c>
      <c r="B7" s="6">
        <v>6871378</v>
      </c>
      <c r="C7" s="6">
        <v>6015053</v>
      </c>
      <c r="D7" s="23">
        <v>3560866</v>
      </c>
      <c r="E7" s="24">
        <v>8081671</v>
      </c>
      <c r="F7" s="6">
        <v>8081671</v>
      </c>
      <c r="G7" s="25">
        <v>8081671</v>
      </c>
      <c r="H7" s="26">
        <v>10167932</v>
      </c>
      <c r="I7" s="24">
        <v>8643771</v>
      </c>
      <c r="J7" s="6">
        <v>9110535</v>
      </c>
      <c r="K7" s="25">
        <v>9602504</v>
      </c>
    </row>
    <row r="8" spans="1:11" ht="12.75">
      <c r="A8" s="22" t="s">
        <v>21</v>
      </c>
      <c r="B8" s="6">
        <v>709804291</v>
      </c>
      <c r="C8" s="6">
        <v>698451127</v>
      </c>
      <c r="D8" s="23">
        <v>702695154</v>
      </c>
      <c r="E8" s="24">
        <v>795670343</v>
      </c>
      <c r="F8" s="6">
        <v>798907767</v>
      </c>
      <c r="G8" s="25">
        <v>798907767</v>
      </c>
      <c r="H8" s="26">
        <v>847853631</v>
      </c>
      <c r="I8" s="24">
        <v>846871267</v>
      </c>
      <c r="J8" s="6">
        <v>912875174</v>
      </c>
      <c r="K8" s="25">
        <v>986294586</v>
      </c>
    </row>
    <row r="9" spans="1:11" ht="12.75">
      <c r="A9" s="22" t="s">
        <v>22</v>
      </c>
      <c r="B9" s="6">
        <v>429435668</v>
      </c>
      <c r="C9" s="6">
        <v>570658777</v>
      </c>
      <c r="D9" s="23">
        <v>551396020</v>
      </c>
      <c r="E9" s="24">
        <v>245668081</v>
      </c>
      <c r="F9" s="6">
        <v>245668081</v>
      </c>
      <c r="G9" s="25">
        <v>245668081</v>
      </c>
      <c r="H9" s="26">
        <v>408007592</v>
      </c>
      <c r="I9" s="24">
        <v>298290433</v>
      </c>
      <c r="J9" s="6">
        <v>314486949</v>
      </c>
      <c r="K9" s="25">
        <v>332017615</v>
      </c>
    </row>
    <row r="10" spans="1:11" ht="20.25">
      <c r="A10" s="27" t="s">
        <v>86</v>
      </c>
      <c r="B10" s="28">
        <f>SUM(B5:B9)</f>
        <v>5147683781</v>
      </c>
      <c r="C10" s="29">
        <f aca="true" t="shared" si="0" ref="C10:K10">SUM(C5:C9)</f>
        <v>5677095255</v>
      </c>
      <c r="D10" s="30">
        <f t="shared" si="0"/>
        <v>5112760051</v>
      </c>
      <c r="E10" s="28">
        <f t="shared" si="0"/>
        <v>5492577596</v>
      </c>
      <c r="F10" s="29">
        <f t="shared" si="0"/>
        <v>5556315020</v>
      </c>
      <c r="G10" s="31">
        <f t="shared" si="0"/>
        <v>5556315020</v>
      </c>
      <c r="H10" s="32">
        <f t="shared" si="0"/>
        <v>5669597614</v>
      </c>
      <c r="I10" s="28">
        <f t="shared" si="0"/>
        <v>5774289484</v>
      </c>
      <c r="J10" s="29">
        <f t="shared" si="0"/>
        <v>6220939930</v>
      </c>
      <c r="K10" s="31">
        <f t="shared" si="0"/>
        <v>6706378699</v>
      </c>
    </row>
    <row r="11" spans="1:11" ht="12.75">
      <c r="A11" s="22" t="s">
        <v>23</v>
      </c>
      <c r="B11" s="6">
        <v>955415247</v>
      </c>
      <c r="C11" s="6">
        <v>1156531908</v>
      </c>
      <c r="D11" s="23">
        <v>1008865044</v>
      </c>
      <c r="E11" s="24">
        <v>1123632557</v>
      </c>
      <c r="F11" s="6">
        <v>1147516446</v>
      </c>
      <c r="G11" s="25">
        <v>1147516446</v>
      </c>
      <c r="H11" s="26">
        <v>1045268280</v>
      </c>
      <c r="I11" s="24">
        <v>1210776129</v>
      </c>
      <c r="J11" s="6">
        <v>1288225945</v>
      </c>
      <c r="K11" s="25">
        <v>1347640011</v>
      </c>
    </row>
    <row r="12" spans="1:11" ht="12.75">
      <c r="A12" s="22" t="s">
        <v>24</v>
      </c>
      <c r="B12" s="6">
        <v>47012902</v>
      </c>
      <c r="C12" s="6">
        <v>49341720</v>
      </c>
      <c r="D12" s="23">
        <v>53613075</v>
      </c>
      <c r="E12" s="24">
        <v>58877329</v>
      </c>
      <c r="F12" s="6">
        <v>57358497</v>
      </c>
      <c r="G12" s="25">
        <v>57358497</v>
      </c>
      <c r="H12" s="26">
        <v>66193586</v>
      </c>
      <c r="I12" s="24">
        <v>55860450</v>
      </c>
      <c r="J12" s="6">
        <v>58888515</v>
      </c>
      <c r="K12" s="25">
        <v>62079634</v>
      </c>
    </row>
    <row r="13" spans="1:11" ht="12.75">
      <c r="A13" s="22" t="s">
        <v>87</v>
      </c>
      <c r="B13" s="6">
        <v>444652379</v>
      </c>
      <c r="C13" s="6">
        <v>456233333</v>
      </c>
      <c r="D13" s="23">
        <v>374935260</v>
      </c>
      <c r="E13" s="24">
        <v>426511393</v>
      </c>
      <c r="F13" s="6">
        <v>394330102</v>
      </c>
      <c r="G13" s="25">
        <v>394330102</v>
      </c>
      <c r="H13" s="26">
        <v>368939599</v>
      </c>
      <c r="I13" s="24">
        <v>433742701</v>
      </c>
      <c r="J13" s="6">
        <v>446754464</v>
      </c>
      <c r="K13" s="25">
        <v>460156638</v>
      </c>
    </row>
    <row r="14" spans="1:11" ht="12.75">
      <c r="A14" s="22" t="s">
        <v>25</v>
      </c>
      <c r="B14" s="6">
        <v>64091964</v>
      </c>
      <c r="C14" s="6">
        <v>111845169</v>
      </c>
      <c r="D14" s="23">
        <v>133381635</v>
      </c>
      <c r="E14" s="24">
        <v>4326091</v>
      </c>
      <c r="F14" s="6">
        <v>4326091</v>
      </c>
      <c r="G14" s="25">
        <v>4326091</v>
      </c>
      <c r="H14" s="26">
        <v>365978876</v>
      </c>
      <c r="I14" s="24">
        <v>19011065</v>
      </c>
      <c r="J14" s="6">
        <v>19961618</v>
      </c>
      <c r="K14" s="25">
        <v>20959699</v>
      </c>
    </row>
    <row r="15" spans="1:11" ht="12.75">
      <c r="A15" s="22" t="s">
        <v>26</v>
      </c>
      <c r="B15" s="6">
        <v>2283287116</v>
      </c>
      <c r="C15" s="6">
        <v>2382979036</v>
      </c>
      <c r="D15" s="23">
        <v>2458285838</v>
      </c>
      <c r="E15" s="24">
        <v>2301057461</v>
      </c>
      <c r="F15" s="6">
        <v>2288722950</v>
      </c>
      <c r="G15" s="25">
        <v>2288722950</v>
      </c>
      <c r="H15" s="26">
        <v>2541465699</v>
      </c>
      <c r="I15" s="24">
        <v>2422171574</v>
      </c>
      <c r="J15" s="6">
        <v>2418034390</v>
      </c>
      <c r="K15" s="25">
        <v>2538760822</v>
      </c>
    </row>
    <row r="16" spans="1:11" ht="12.75">
      <c r="A16" s="22" t="s">
        <v>21</v>
      </c>
      <c r="B16" s="6">
        <v>0</v>
      </c>
      <c r="C16" s="6">
        <v>0</v>
      </c>
      <c r="D16" s="23">
        <v>2064218</v>
      </c>
      <c r="E16" s="24">
        <v>2257793</v>
      </c>
      <c r="F16" s="6">
        <v>2257793</v>
      </c>
      <c r="G16" s="25">
        <v>2257793</v>
      </c>
      <c r="H16" s="26">
        <v>1478978</v>
      </c>
      <c r="I16" s="24">
        <v>2259478</v>
      </c>
      <c r="J16" s="6">
        <v>2372486</v>
      </c>
      <c r="K16" s="25">
        <v>2491117</v>
      </c>
    </row>
    <row r="17" spans="1:11" ht="12.75">
      <c r="A17" s="22" t="s">
        <v>27</v>
      </c>
      <c r="B17" s="6">
        <v>1814586646</v>
      </c>
      <c r="C17" s="6">
        <v>2324126761</v>
      </c>
      <c r="D17" s="23">
        <v>1970739494</v>
      </c>
      <c r="E17" s="24">
        <v>1541184472</v>
      </c>
      <c r="F17" s="6">
        <v>1606970734</v>
      </c>
      <c r="G17" s="25">
        <v>1606970734</v>
      </c>
      <c r="H17" s="26">
        <v>2079808139</v>
      </c>
      <c r="I17" s="24">
        <v>1574088437</v>
      </c>
      <c r="J17" s="6">
        <v>1950579661</v>
      </c>
      <c r="K17" s="25">
        <v>2245245777</v>
      </c>
    </row>
    <row r="18" spans="1:11" ht="12.75">
      <c r="A18" s="33" t="s">
        <v>28</v>
      </c>
      <c r="B18" s="34">
        <f>SUM(B11:B17)</f>
        <v>5609046254</v>
      </c>
      <c r="C18" s="35">
        <f aca="true" t="shared" si="1" ref="C18:K18">SUM(C11:C17)</f>
        <v>6481057927</v>
      </c>
      <c r="D18" s="36">
        <f t="shared" si="1"/>
        <v>6001884564</v>
      </c>
      <c r="E18" s="34">
        <f t="shared" si="1"/>
        <v>5457847096</v>
      </c>
      <c r="F18" s="35">
        <f t="shared" si="1"/>
        <v>5501482613</v>
      </c>
      <c r="G18" s="37">
        <f t="shared" si="1"/>
        <v>5501482613</v>
      </c>
      <c r="H18" s="38">
        <f t="shared" si="1"/>
        <v>6469133157</v>
      </c>
      <c r="I18" s="34">
        <f t="shared" si="1"/>
        <v>5717909834</v>
      </c>
      <c r="J18" s="35">
        <f t="shared" si="1"/>
        <v>6184817079</v>
      </c>
      <c r="K18" s="37">
        <f t="shared" si="1"/>
        <v>6677333698</v>
      </c>
    </row>
    <row r="19" spans="1:11" ht="12.75">
      <c r="A19" s="33" t="s">
        <v>29</v>
      </c>
      <c r="B19" s="39">
        <f>+B10-B18</f>
        <v>-461362473</v>
      </c>
      <c r="C19" s="40">
        <f aca="true" t="shared" si="2" ref="C19:K19">+C10-C18</f>
        <v>-803962672</v>
      </c>
      <c r="D19" s="41">
        <f t="shared" si="2"/>
        <v>-889124513</v>
      </c>
      <c r="E19" s="39">
        <f t="shared" si="2"/>
        <v>34730500</v>
      </c>
      <c r="F19" s="40">
        <f t="shared" si="2"/>
        <v>54832407</v>
      </c>
      <c r="G19" s="42">
        <f t="shared" si="2"/>
        <v>54832407</v>
      </c>
      <c r="H19" s="43">
        <f t="shared" si="2"/>
        <v>-799535543</v>
      </c>
      <c r="I19" s="39">
        <f t="shared" si="2"/>
        <v>56379650</v>
      </c>
      <c r="J19" s="40">
        <f t="shared" si="2"/>
        <v>36122851</v>
      </c>
      <c r="K19" s="42">
        <f t="shared" si="2"/>
        <v>29045001</v>
      </c>
    </row>
    <row r="20" spans="1:11" ht="20.25">
      <c r="A20" s="44" t="s">
        <v>30</v>
      </c>
      <c r="B20" s="45">
        <v>175149198</v>
      </c>
      <c r="C20" s="46">
        <v>170908781</v>
      </c>
      <c r="D20" s="47">
        <v>28517530</v>
      </c>
      <c r="E20" s="45">
        <v>223238000</v>
      </c>
      <c r="F20" s="46">
        <v>200313000</v>
      </c>
      <c r="G20" s="48">
        <v>200313000</v>
      </c>
      <c r="H20" s="49">
        <v>159624453</v>
      </c>
      <c r="I20" s="45">
        <v>214705000</v>
      </c>
      <c r="J20" s="46">
        <v>219475000</v>
      </c>
      <c r="K20" s="48">
        <v>235406000</v>
      </c>
    </row>
    <row r="21" spans="1:11" ht="12.75">
      <c r="A21" s="22" t="s">
        <v>88</v>
      </c>
      <c r="B21" s="50">
        <v>0</v>
      </c>
      <c r="C21" s="51">
        <v>0</v>
      </c>
      <c r="D21" s="52">
        <v>198303469</v>
      </c>
      <c r="E21" s="50">
        <v>29644000</v>
      </c>
      <c r="F21" s="51">
        <v>29644000</v>
      </c>
      <c r="G21" s="53">
        <v>29644000</v>
      </c>
      <c r="H21" s="54">
        <v>15543487</v>
      </c>
      <c r="I21" s="50">
        <v>1000000</v>
      </c>
      <c r="J21" s="51">
        <v>0</v>
      </c>
      <c r="K21" s="53">
        <v>0</v>
      </c>
    </row>
    <row r="22" spans="1:11" ht="12.75">
      <c r="A22" s="55" t="s">
        <v>89</v>
      </c>
      <c r="B22" s="56">
        <f>SUM(B19:B21)</f>
        <v>-286213275</v>
      </c>
      <c r="C22" s="57">
        <f aca="true" t="shared" si="3" ref="C22:K22">SUM(C19:C21)</f>
        <v>-633053891</v>
      </c>
      <c r="D22" s="58">
        <f t="shared" si="3"/>
        <v>-662303514</v>
      </c>
      <c r="E22" s="56">
        <f t="shared" si="3"/>
        <v>287612500</v>
      </c>
      <c r="F22" s="57">
        <f t="shared" si="3"/>
        <v>284789407</v>
      </c>
      <c r="G22" s="59">
        <f t="shared" si="3"/>
        <v>284789407</v>
      </c>
      <c r="H22" s="60">
        <f t="shared" si="3"/>
        <v>-624367603</v>
      </c>
      <c r="I22" s="56">
        <f t="shared" si="3"/>
        <v>272084650</v>
      </c>
      <c r="J22" s="57">
        <f t="shared" si="3"/>
        <v>255597851</v>
      </c>
      <c r="K22" s="59">
        <f t="shared" si="3"/>
        <v>264451001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-286213275</v>
      </c>
      <c r="C24" s="40">
        <f aca="true" t="shared" si="4" ref="C24:K24">SUM(C22:C23)</f>
        <v>-633053891</v>
      </c>
      <c r="D24" s="41">
        <f t="shared" si="4"/>
        <v>-662303514</v>
      </c>
      <c r="E24" s="39">
        <f t="shared" si="4"/>
        <v>287612500</v>
      </c>
      <c r="F24" s="40">
        <f t="shared" si="4"/>
        <v>284789407</v>
      </c>
      <c r="G24" s="42">
        <f t="shared" si="4"/>
        <v>284789407</v>
      </c>
      <c r="H24" s="43">
        <f t="shared" si="4"/>
        <v>-624367603</v>
      </c>
      <c r="I24" s="39">
        <f t="shared" si="4"/>
        <v>272084650</v>
      </c>
      <c r="J24" s="40">
        <f t="shared" si="4"/>
        <v>255597851</v>
      </c>
      <c r="K24" s="42">
        <f t="shared" si="4"/>
        <v>264451001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239178258</v>
      </c>
      <c r="C27" s="7">
        <v>258717545</v>
      </c>
      <c r="D27" s="69">
        <v>258007678</v>
      </c>
      <c r="E27" s="70">
        <v>287612500</v>
      </c>
      <c r="F27" s="7">
        <v>284789407</v>
      </c>
      <c r="G27" s="71">
        <v>284789407</v>
      </c>
      <c r="H27" s="72">
        <v>245953396</v>
      </c>
      <c r="I27" s="70">
        <v>471566000</v>
      </c>
      <c r="J27" s="7">
        <v>471096460</v>
      </c>
      <c r="K27" s="71">
        <v>295587540</v>
      </c>
    </row>
    <row r="28" spans="1:11" ht="12.75">
      <c r="A28" s="73" t="s">
        <v>34</v>
      </c>
      <c r="B28" s="6">
        <v>184820298</v>
      </c>
      <c r="C28" s="6">
        <v>222199404</v>
      </c>
      <c r="D28" s="23">
        <v>222985771</v>
      </c>
      <c r="E28" s="24">
        <v>244612500</v>
      </c>
      <c r="F28" s="6">
        <v>221789407</v>
      </c>
      <c r="G28" s="25">
        <v>221789407</v>
      </c>
      <c r="H28" s="26">
        <v>190495683</v>
      </c>
      <c r="I28" s="24">
        <v>231764858</v>
      </c>
      <c r="J28" s="6">
        <v>175473250</v>
      </c>
      <c r="K28" s="25">
        <v>182895392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159801142</v>
      </c>
      <c r="J30" s="6">
        <v>234623210</v>
      </c>
      <c r="K30" s="25">
        <v>51692148</v>
      </c>
    </row>
    <row r="31" spans="1:11" ht="12.75">
      <c r="A31" s="22" t="s">
        <v>36</v>
      </c>
      <c r="B31" s="6">
        <v>54357959</v>
      </c>
      <c r="C31" s="6">
        <v>36518139</v>
      </c>
      <c r="D31" s="23">
        <v>34229795</v>
      </c>
      <c r="E31" s="24">
        <v>43000000</v>
      </c>
      <c r="F31" s="6">
        <v>63000000</v>
      </c>
      <c r="G31" s="25">
        <v>63000000</v>
      </c>
      <c r="H31" s="26">
        <v>55457713</v>
      </c>
      <c r="I31" s="24">
        <v>80000000</v>
      </c>
      <c r="J31" s="6">
        <v>61000000</v>
      </c>
      <c r="K31" s="25">
        <v>61000000</v>
      </c>
    </row>
    <row r="32" spans="1:11" ht="12.75">
      <c r="A32" s="33" t="s">
        <v>37</v>
      </c>
      <c r="B32" s="7">
        <f>SUM(B28:B31)</f>
        <v>239178257</v>
      </c>
      <c r="C32" s="7">
        <f aca="true" t="shared" si="5" ref="C32:K32">SUM(C28:C31)</f>
        <v>258717543</v>
      </c>
      <c r="D32" s="69">
        <f t="shared" si="5"/>
        <v>257215566</v>
      </c>
      <c r="E32" s="70">
        <f t="shared" si="5"/>
        <v>287612500</v>
      </c>
      <c r="F32" s="7">
        <f t="shared" si="5"/>
        <v>284789407</v>
      </c>
      <c r="G32" s="71">
        <f t="shared" si="5"/>
        <v>284789407</v>
      </c>
      <c r="H32" s="72">
        <f t="shared" si="5"/>
        <v>245953396</v>
      </c>
      <c r="I32" s="70">
        <f t="shared" si="5"/>
        <v>471566000</v>
      </c>
      <c r="J32" s="7">
        <f t="shared" si="5"/>
        <v>471096460</v>
      </c>
      <c r="K32" s="71">
        <f t="shared" si="5"/>
        <v>295587540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776603535</v>
      </c>
      <c r="C35" s="6">
        <v>941883774</v>
      </c>
      <c r="D35" s="23">
        <v>959757085</v>
      </c>
      <c r="E35" s="24">
        <v>2870918835</v>
      </c>
      <c r="F35" s="6">
        <v>2870918835</v>
      </c>
      <c r="G35" s="25">
        <v>2870918835</v>
      </c>
      <c r="H35" s="26">
        <v>403094620</v>
      </c>
      <c r="I35" s="24">
        <v>966520605</v>
      </c>
      <c r="J35" s="6">
        <v>1238192545</v>
      </c>
      <c r="K35" s="25">
        <v>1497499925</v>
      </c>
    </row>
    <row r="36" spans="1:11" ht="12.75">
      <c r="A36" s="22" t="s">
        <v>40</v>
      </c>
      <c r="B36" s="6">
        <v>11316192785</v>
      </c>
      <c r="C36" s="6">
        <v>11370250246</v>
      </c>
      <c r="D36" s="23">
        <v>11246811780</v>
      </c>
      <c r="E36" s="24">
        <v>10417818036</v>
      </c>
      <c r="F36" s="6">
        <v>10414994943</v>
      </c>
      <c r="G36" s="25">
        <v>10414994943</v>
      </c>
      <c r="H36" s="26">
        <v>92062090</v>
      </c>
      <c r="I36" s="24">
        <v>10872048830</v>
      </c>
      <c r="J36" s="6">
        <v>10876092490</v>
      </c>
      <c r="K36" s="25">
        <v>10222736720</v>
      </c>
    </row>
    <row r="37" spans="1:11" ht="12.75">
      <c r="A37" s="22" t="s">
        <v>41</v>
      </c>
      <c r="B37" s="6">
        <v>1519948532</v>
      </c>
      <c r="C37" s="6">
        <v>2253282360</v>
      </c>
      <c r="D37" s="23">
        <v>2812542973</v>
      </c>
      <c r="E37" s="24">
        <v>1635295916</v>
      </c>
      <c r="F37" s="6">
        <v>1635295916</v>
      </c>
      <c r="G37" s="25">
        <v>1635295916</v>
      </c>
      <c r="H37" s="26">
        <v>920268754</v>
      </c>
      <c r="I37" s="24">
        <v>1201687495</v>
      </c>
      <c r="J37" s="6">
        <v>1099712739</v>
      </c>
      <c r="K37" s="25">
        <v>1000472095</v>
      </c>
    </row>
    <row r="38" spans="1:11" ht="12.75">
      <c r="A38" s="22" t="s">
        <v>42</v>
      </c>
      <c r="B38" s="6">
        <v>355444691</v>
      </c>
      <c r="C38" s="6">
        <v>367727782</v>
      </c>
      <c r="D38" s="23">
        <v>365030738</v>
      </c>
      <c r="E38" s="24">
        <v>189940541</v>
      </c>
      <c r="F38" s="6">
        <v>189940541</v>
      </c>
      <c r="G38" s="25">
        <v>189940541</v>
      </c>
      <c r="H38" s="26">
        <v>-3250380</v>
      </c>
      <c r="I38" s="24">
        <v>389042010</v>
      </c>
      <c r="J38" s="6">
        <v>308478815</v>
      </c>
      <c r="K38" s="25">
        <v>328061856</v>
      </c>
    </row>
    <row r="39" spans="1:11" ht="12.75">
      <c r="A39" s="22" t="s">
        <v>43</v>
      </c>
      <c r="B39" s="6">
        <v>10217403097</v>
      </c>
      <c r="C39" s="6">
        <v>9691123878</v>
      </c>
      <c r="D39" s="23">
        <v>9691122944</v>
      </c>
      <c r="E39" s="24">
        <v>11175887914</v>
      </c>
      <c r="F39" s="6">
        <v>11175887914</v>
      </c>
      <c r="G39" s="25">
        <v>11175887914</v>
      </c>
      <c r="H39" s="26">
        <v>1441801102</v>
      </c>
      <c r="I39" s="24">
        <v>9975755280</v>
      </c>
      <c r="J39" s="6">
        <v>10450495630</v>
      </c>
      <c r="K39" s="25">
        <v>10127251693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187248587</v>
      </c>
      <c r="C42" s="6">
        <v>123210696</v>
      </c>
      <c r="D42" s="23">
        <v>-4460388242</v>
      </c>
      <c r="E42" s="24">
        <v>-4102960330</v>
      </c>
      <c r="F42" s="6">
        <v>-4160777138</v>
      </c>
      <c r="G42" s="25">
        <v>-4160777138</v>
      </c>
      <c r="H42" s="26">
        <v>-4744390992</v>
      </c>
      <c r="I42" s="24">
        <v>-4340487843</v>
      </c>
      <c r="J42" s="6">
        <v>-4413280738</v>
      </c>
      <c r="K42" s="25">
        <v>-4600552202</v>
      </c>
    </row>
    <row r="43" spans="1:11" ht="12.75">
      <c r="A43" s="22" t="s">
        <v>46</v>
      </c>
      <c r="B43" s="6">
        <v>-233009595</v>
      </c>
      <c r="C43" s="6">
        <v>-215294347</v>
      </c>
      <c r="D43" s="23">
        <v>-18919</v>
      </c>
      <c r="E43" s="24">
        <v>18919</v>
      </c>
      <c r="F43" s="6">
        <v>0</v>
      </c>
      <c r="G43" s="25">
        <v>0</v>
      </c>
      <c r="H43" s="26">
        <v>-2184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-1764568</v>
      </c>
      <c r="C44" s="6">
        <v>-4949450</v>
      </c>
      <c r="D44" s="23">
        <v>48146441</v>
      </c>
      <c r="E44" s="24">
        <v>-28375551</v>
      </c>
      <c r="F44" s="6">
        <v>-11570320</v>
      </c>
      <c r="G44" s="25">
        <v>-11570320</v>
      </c>
      <c r="H44" s="26">
        <v>-33803734</v>
      </c>
      <c r="I44" s="24">
        <v>-12237256</v>
      </c>
      <c r="J44" s="6">
        <v>-12023313</v>
      </c>
      <c r="K44" s="25">
        <v>-11984388</v>
      </c>
    </row>
    <row r="45" spans="1:11" ht="12.75">
      <c r="A45" s="33" t="s">
        <v>48</v>
      </c>
      <c r="B45" s="7">
        <v>77262372</v>
      </c>
      <c r="C45" s="7">
        <v>-19770730</v>
      </c>
      <c r="D45" s="69">
        <v>-4433066467</v>
      </c>
      <c r="E45" s="70">
        <v>-4163009049</v>
      </c>
      <c r="F45" s="7">
        <v>-4204039545</v>
      </c>
      <c r="G45" s="71">
        <v>-4204039545</v>
      </c>
      <c r="H45" s="72">
        <v>-4778196910</v>
      </c>
      <c r="I45" s="70">
        <v>-4031175221</v>
      </c>
      <c r="J45" s="7">
        <v>-4384857538</v>
      </c>
      <c r="K45" s="71">
        <v>-4603597048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77278651</v>
      </c>
      <c r="C48" s="6">
        <v>-19753260</v>
      </c>
      <c r="D48" s="23">
        <v>67471780</v>
      </c>
      <c r="E48" s="24">
        <v>31692087</v>
      </c>
      <c r="F48" s="6">
        <v>31692087</v>
      </c>
      <c r="G48" s="25">
        <v>31692087</v>
      </c>
      <c r="H48" s="26">
        <v>150057717</v>
      </c>
      <c r="I48" s="24">
        <v>143049807</v>
      </c>
      <c r="J48" s="6">
        <v>268936478</v>
      </c>
      <c r="K48" s="25">
        <v>385450004</v>
      </c>
    </row>
    <row r="49" spans="1:11" ht="12.75">
      <c r="A49" s="22" t="s">
        <v>51</v>
      </c>
      <c r="B49" s="6">
        <f>+B75</f>
        <v>942830394.298342</v>
      </c>
      <c r="C49" s="6">
        <f aca="true" t="shared" si="6" ref="C49:K49">+C75</f>
        <v>1515973497.7805212</v>
      </c>
      <c r="D49" s="23">
        <f t="shared" si="6"/>
        <v>2689018813</v>
      </c>
      <c r="E49" s="24">
        <f t="shared" si="6"/>
        <v>1476396814</v>
      </c>
      <c r="F49" s="6">
        <f t="shared" si="6"/>
        <v>1476396814</v>
      </c>
      <c r="G49" s="25">
        <f t="shared" si="6"/>
        <v>1476396814</v>
      </c>
      <c r="H49" s="26">
        <f t="shared" si="6"/>
        <v>915127483</v>
      </c>
      <c r="I49" s="24">
        <f t="shared" si="6"/>
        <v>1156326552</v>
      </c>
      <c r="J49" s="6">
        <f t="shared" si="6"/>
        <v>1052523112</v>
      </c>
      <c r="K49" s="25">
        <f t="shared" si="6"/>
        <v>952618066</v>
      </c>
    </row>
    <row r="50" spans="1:11" ht="12.75">
      <c r="A50" s="33" t="s">
        <v>52</v>
      </c>
      <c r="B50" s="7">
        <f>+B48-B49</f>
        <v>-865551743.298342</v>
      </c>
      <c r="C50" s="7">
        <f aca="true" t="shared" si="7" ref="C50:K50">+C48-C49</f>
        <v>-1535726757.7805212</v>
      </c>
      <c r="D50" s="69">
        <f t="shared" si="7"/>
        <v>-2621547033</v>
      </c>
      <c r="E50" s="70">
        <f t="shared" si="7"/>
        <v>-1444704727</v>
      </c>
      <c r="F50" s="7">
        <f t="shared" si="7"/>
        <v>-1444704727</v>
      </c>
      <c r="G50" s="71">
        <f t="shared" si="7"/>
        <v>-1444704727</v>
      </c>
      <c r="H50" s="72">
        <f t="shared" si="7"/>
        <v>-765069766</v>
      </c>
      <c r="I50" s="70">
        <f t="shared" si="7"/>
        <v>-1013276745</v>
      </c>
      <c r="J50" s="7">
        <f t="shared" si="7"/>
        <v>-783586634</v>
      </c>
      <c r="K50" s="71">
        <f t="shared" si="7"/>
        <v>-567168062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11316176507</v>
      </c>
      <c r="C53" s="6">
        <v>11370232778</v>
      </c>
      <c r="D53" s="23">
        <v>10549633535</v>
      </c>
      <c r="E53" s="24">
        <v>9877308847</v>
      </c>
      <c r="F53" s="6">
        <v>9874485754</v>
      </c>
      <c r="G53" s="25">
        <v>9874485754</v>
      </c>
      <c r="H53" s="26">
        <v>373371090</v>
      </c>
      <c r="I53" s="24">
        <v>10061454991</v>
      </c>
      <c r="J53" s="6">
        <v>10060985451</v>
      </c>
      <c r="K53" s="25">
        <v>9385476531</v>
      </c>
    </row>
    <row r="54" spans="1:11" ht="12.75">
      <c r="A54" s="22" t="s">
        <v>55</v>
      </c>
      <c r="B54" s="6">
        <v>444652379</v>
      </c>
      <c r="C54" s="6">
        <v>456233333</v>
      </c>
      <c r="D54" s="23">
        <v>0</v>
      </c>
      <c r="E54" s="24">
        <v>426511393</v>
      </c>
      <c r="F54" s="6">
        <v>394330102</v>
      </c>
      <c r="G54" s="25">
        <v>394330102</v>
      </c>
      <c r="H54" s="26">
        <v>368546140</v>
      </c>
      <c r="I54" s="24">
        <v>433742701</v>
      </c>
      <c r="J54" s="6">
        <v>446754464</v>
      </c>
      <c r="K54" s="25">
        <v>460156638</v>
      </c>
    </row>
    <row r="55" spans="1:11" ht="12.75">
      <c r="A55" s="22" t="s">
        <v>56</v>
      </c>
      <c r="B55" s="6">
        <v>45876306</v>
      </c>
      <c r="C55" s="6">
        <v>33334686</v>
      </c>
      <c r="D55" s="23">
        <v>41368669</v>
      </c>
      <c r="E55" s="24">
        <v>137917140</v>
      </c>
      <c r="F55" s="6">
        <v>97043550</v>
      </c>
      <c r="G55" s="25">
        <v>97043550</v>
      </c>
      <c r="H55" s="26">
        <v>99119003</v>
      </c>
      <c r="I55" s="24">
        <v>168121233</v>
      </c>
      <c r="J55" s="6">
        <v>245395303</v>
      </c>
      <c r="K55" s="25">
        <v>72392148</v>
      </c>
    </row>
    <row r="56" spans="1:11" ht="12.75">
      <c r="A56" s="22" t="s">
        <v>57</v>
      </c>
      <c r="B56" s="6">
        <v>55384682</v>
      </c>
      <c r="C56" s="6">
        <v>187382301</v>
      </c>
      <c r="D56" s="23">
        <v>132783247</v>
      </c>
      <c r="E56" s="24">
        <v>139005967</v>
      </c>
      <c r="F56" s="6">
        <v>177556689</v>
      </c>
      <c r="G56" s="25">
        <v>177556689</v>
      </c>
      <c r="H56" s="26">
        <v>162319338</v>
      </c>
      <c r="I56" s="24">
        <v>196532855</v>
      </c>
      <c r="J56" s="6">
        <v>143294765</v>
      </c>
      <c r="K56" s="25">
        <v>141322579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603114288</v>
      </c>
      <c r="E59" s="24">
        <v>240442686</v>
      </c>
      <c r="F59" s="6">
        <v>240442686</v>
      </c>
      <c r="G59" s="25">
        <v>240442686</v>
      </c>
      <c r="H59" s="26">
        <v>592485777</v>
      </c>
      <c r="I59" s="24">
        <v>475952641</v>
      </c>
      <c r="J59" s="6">
        <v>506085062</v>
      </c>
      <c r="K59" s="25">
        <v>538100082</v>
      </c>
    </row>
    <row r="60" spans="1:11" ht="12.75">
      <c r="A60" s="90" t="s">
        <v>60</v>
      </c>
      <c r="B60" s="6">
        <v>0</v>
      </c>
      <c r="C60" s="6">
        <v>0</v>
      </c>
      <c r="D60" s="23">
        <v>443149611</v>
      </c>
      <c r="E60" s="24">
        <v>0</v>
      </c>
      <c r="F60" s="6">
        <v>0</v>
      </c>
      <c r="G60" s="25">
        <v>0</v>
      </c>
      <c r="H60" s="26">
        <v>437939330</v>
      </c>
      <c r="I60" s="24">
        <v>477865844</v>
      </c>
      <c r="J60" s="6">
        <v>503670600</v>
      </c>
      <c r="K60" s="25">
        <v>530868813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0.7936061022387545</v>
      </c>
      <c r="C70" s="5">
        <f aca="true" t="shared" si="8" ref="C70:K70">IF(ISERROR(C71/C72),0,(C71/C72))</f>
        <v>0.6920199285739859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3484994594</v>
      </c>
      <c r="C71" s="2">
        <f aca="true" t="shared" si="9" ref="C71:K71">+C83</f>
        <v>3408556827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4391340470</v>
      </c>
      <c r="C72" s="2">
        <f aca="true" t="shared" si="10" ref="C72:K72">+C77</f>
        <v>4925518307</v>
      </c>
      <c r="D72" s="2">
        <f t="shared" si="10"/>
        <v>4340031341</v>
      </c>
      <c r="E72" s="2">
        <f t="shared" si="10"/>
        <v>4640522310</v>
      </c>
      <c r="F72" s="2">
        <f t="shared" si="10"/>
        <v>4701022310</v>
      </c>
      <c r="G72" s="2">
        <f t="shared" si="10"/>
        <v>4701022310</v>
      </c>
      <c r="H72" s="2">
        <f t="shared" si="10"/>
        <v>4735244572</v>
      </c>
      <c r="I72" s="2">
        <f t="shared" si="10"/>
        <v>4844115841</v>
      </c>
      <c r="J72" s="2">
        <f t="shared" si="10"/>
        <v>5220264051</v>
      </c>
      <c r="K72" s="2">
        <f t="shared" si="10"/>
        <v>5627542172</v>
      </c>
    </row>
    <row r="73" spans="1:11" ht="12.75" hidden="1">
      <c r="A73" s="2" t="s">
        <v>94</v>
      </c>
      <c r="B73" s="2">
        <f>+B74</f>
        <v>-111998418.33333349</v>
      </c>
      <c r="C73" s="2">
        <f aca="true" t="shared" si="11" ref="C73:K73">+(C78+C80+C81+C82)-(B78+B80+B81+B82)</f>
        <v>223278450</v>
      </c>
      <c r="D73" s="2">
        <f t="shared" si="11"/>
        <v>53568177</v>
      </c>
      <c r="E73" s="2">
        <f t="shared" si="11"/>
        <v>1895519114</v>
      </c>
      <c r="F73" s="2">
        <f>+(F78+F80+F81+F82)-(D78+D80+D81+D82)</f>
        <v>1895519114</v>
      </c>
      <c r="G73" s="2">
        <f>+(G78+G80+G81+G82)-(D78+D80+D81+D82)</f>
        <v>1895519114</v>
      </c>
      <c r="H73" s="2">
        <f>+(H78+H80+H81+H82)-(D78+D80+D81+D82)</f>
        <v>-615263732</v>
      </c>
      <c r="I73" s="2">
        <f>+(I78+I80+I81+I82)-(E78+E80+E81+E82)</f>
        <v>-2003815821</v>
      </c>
      <c r="J73" s="2">
        <f t="shared" si="11"/>
        <v>123878805</v>
      </c>
      <c r="K73" s="2">
        <f t="shared" si="11"/>
        <v>-46513433</v>
      </c>
    </row>
    <row r="74" spans="1:11" ht="12.75" hidden="1">
      <c r="A74" s="2" t="s">
        <v>95</v>
      </c>
      <c r="B74" s="2">
        <f>+TREND(C74:E74)</f>
        <v>-111998418.33333349</v>
      </c>
      <c r="C74" s="2">
        <f>+C73</f>
        <v>223278450</v>
      </c>
      <c r="D74" s="2">
        <f aca="true" t="shared" si="12" ref="D74:K74">+D73</f>
        <v>53568177</v>
      </c>
      <c r="E74" s="2">
        <f t="shared" si="12"/>
        <v>1895519114</v>
      </c>
      <c r="F74" s="2">
        <f t="shared" si="12"/>
        <v>1895519114</v>
      </c>
      <c r="G74" s="2">
        <f t="shared" si="12"/>
        <v>1895519114</v>
      </c>
      <c r="H74" s="2">
        <f t="shared" si="12"/>
        <v>-615263732</v>
      </c>
      <c r="I74" s="2">
        <f t="shared" si="12"/>
        <v>-2003815821</v>
      </c>
      <c r="J74" s="2">
        <f t="shared" si="12"/>
        <v>123878805</v>
      </c>
      <c r="K74" s="2">
        <f t="shared" si="12"/>
        <v>-46513433</v>
      </c>
    </row>
    <row r="75" spans="1:11" ht="12.75" hidden="1">
      <c r="A75" s="2" t="s">
        <v>96</v>
      </c>
      <c r="B75" s="2">
        <f>+B84-(((B80+B81+B78)*B70)-B79)</f>
        <v>942830394.298342</v>
      </c>
      <c r="C75" s="2">
        <f aca="true" t="shared" si="13" ref="C75:K75">+C84-(((C80+C81+C78)*C70)-C79)</f>
        <v>1515973497.7805212</v>
      </c>
      <c r="D75" s="2">
        <f t="shared" si="13"/>
        <v>2689018813</v>
      </c>
      <c r="E75" s="2">
        <f t="shared" si="13"/>
        <v>1476396814</v>
      </c>
      <c r="F75" s="2">
        <f t="shared" si="13"/>
        <v>1476396814</v>
      </c>
      <c r="G75" s="2">
        <f t="shared" si="13"/>
        <v>1476396814</v>
      </c>
      <c r="H75" s="2">
        <f t="shared" si="13"/>
        <v>915127483</v>
      </c>
      <c r="I75" s="2">
        <f t="shared" si="13"/>
        <v>1156326552</v>
      </c>
      <c r="J75" s="2">
        <f t="shared" si="13"/>
        <v>1052523112</v>
      </c>
      <c r="K75" s="2">
        <f t="shared" si="13"/>
        <v>952618066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4391340470</v>
      </c>
      <c r="C77" s="3">
        <v>4925518307</v>
      </c>
      <c r="D77" s="3">
        <v>4340031341</v>
      </c>
      <c r="E77" s="3">
        <v>4640522310</v>
      </c>
      <c r="F77" s="3">
        <v>4701022310</v>
      </c>
      <c r="G77" s="3">
        <v>4701022310</v>
      </c>
      <c r="H77" s="3">
        <v>4735244572</v>
      </c>
      <c r="I77" s="3">
        <v>4844115841</v>
      </c>
      <c r="J77" s="3">
        <v>5220264051</v>
      </c>
      <c r="K77" s="3">
        <v>5627542172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1412552443</v>
      </c>
      <c r="C79" s="3">
        <v>2080081543</v>
      </c>
      <c r="D79" s="3">
        <v>2689018813</v>
      </c>
      <c r="E79" s="3">
        <v>1476396814</v>
      </c>
      <c r="F79" s="3">
        <v>1476396814</v>
      </c>
      <c r="G79" s="3">
        <v>1476396814</v>
      </c>
      <c r="H79" s="3">
        <v>915127483</v>
      </c>
      <c r="I79" s="3">
        <v>1156326552</v>
      </c>
      <c r="J79" s="3">
        <v>1052523112</v>
      </c>
      <c r="K79" s="3">
        <v>952618066</v>
      </c>
    </row>
    <row r="80" spans="1:11" ht="13.5" hidden="1">
      <c r="A80" s="1" t="s">
        <v>69</v>
      </c>
      <c r="B80" s="3">
        <v>241751301</v>
      </c>
      <c r="C80" s="3">
        <v>405230620</v>
      </c>
      <c r="D80" s="3">
        <v>702502165</v>
      </c>
      <c r="E80" s="3">
        <v>2764248852</v>
      </c>
      <c r="F80" s="3">
        <v>2764248852</v>
      </c>
      <c r="G80" s="3">
        <v>2764248852</v>
      </c>
      <c r="H80" s="3">
        <v>133600501</v>
      </c>
      <c r="I80" s="3">
        <v>479144093</v>
      </c>
      <c r="J80" s="3">
        <v>609639009</v>
      </c>
      <c r="K80" s="3">
        <v>50283947</v>
      </c>
    </row>
    <row r="81" spans="1:11" ht="13.5" hidden="1">
      <c r="A81" s="1" t="s">
        <v>70</v>
      </c>
      <c r="B81" s="3">
        <v>350131810</v>
      </c>
      <c r="C81" s="3">
        <v>409930941</v>
      </c>
      <c r="D81" s="3">
        <v>166227573</v>
      </c>
      <c r="E81" s="3">
        <v>0</v>
      </c>
      <c r="F81" s="3">
        <v>0</v>
      </c>
      <c r="G81" s="3">
        <v>0</v>
      </c>
      <c r="H81" s="3">
        <v>119865505</v>
      </c>
      <c r="I81" s="3">
        <v>281288938</v>
      </c>
      <c r="J81" s="3">
        <v>274672827</v>
      </c>
      <c r="K81" s="3">
        <v>787514456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3484994594</v>
      </c>
      <c r="C83" s="3">
        <v>3408556827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146376223</v>
      </c>
      <c r="C5" s="6">
        <v>166908197</v>
      </c>
      <c r="D5" s="23">
        <v>194658466</v>
      </c>
      <c r="E5" s="24">
        <v>206624544</v>
      </c>
      <c r="F5" s="6">
        <v>205907984</v>
      </c>
      <c r="G5" s="25">
        <v>205907984</v>
      </c>
      <c r="H5" s="26">
        <v>213757870</v>
      </c>
      <c r="I5" s="24">
        <v>222421542</v>
      </c>
      <c r="J5" s="6">
        <v>244663696</v>
      </c>
      <c r="K5" s="25">
        <v>261790155</v>
      </c>
    </row>
    <row r="6" spans="1:11" ht="12.75">
      <c r="A6" s="22" t="s">
        <v>19</v>
      </c>
      <c r="B6" s="6">
        <v>480662947</v>
      </c>
      <c r="C6" s="6">
        <v>556774144</v>
      </c>
      <c r="D6" s="23">
        <v>584086364</v>
      </c>
      <c r="E6" s="24">
        <v>643243183</v>
      </c>
      <c r="F6" s="6">
        <v>627047941</v>
      </c>
      <c r="G6" s="25">
        <v>627047941</v>
      </c>
      <c r="H6" s="26">
        <v>657266364</v>
      </c>
      <c r="I6" s="24">
        <v>694370946</v>
      </c>
      <c r="J6" s="6">
        <v>758825367</v>
      </c>
      <c r="K6" s="25">
        <v>807297020</v>
      </c>
    </row>
    <row r="7" spans="1:11" ht="12.75">
      <c r="A7" s="22" t="s">
        <v>20</v>
      </c>
      <c r="B7" s="6">
        <v>7611156</v>
      </c>
      <c r="C7" s="6">
        <v>10376673</v>
      </c>
      <c r="D7" s="23">
        <v>14724634</v>
      </c>
      <c r="E7" s="24">
        <v>6958900</v>
      </c>
      <c r="F7" s="6">
        <v>12958900</v>
      </c>
      <c r="G7" s="25">
        <v>12958900</v>
      </c>
      <c r="H7" s="26">
        <v>18750717</v>
      </c>
      <c r="I7" s="24">
        <v>13736434</v>
      </c>
      <c r="J7" s="6">
        <v>14560620</v>
      </c>
      <c r="K7" s="25">
        <v>15361454</v>
      </c>
    </row>
    <row r="8" spans="1:11" ht="12.75">
      <c r="A8" s="22" t="s">
        <v>21</v>
      </c>
      <c r="B8" s="6">
        <v>84176845</v>
      </c>
      <c r="C8" s="6">
        <v>92056376</v>
      </c>
      <c r="D8" s="23">
        <v>105174158</v>
      </c>
      <c r="E8" s="24">
        <v>119802459</v>
      </c>
      <c r="F8" s="6">
        <v>131734702</v>
      </c>
      <c r="G8" s="25">
        <v>131734702</v>
      </c>
      <c r="H8" s="26">
        <v>121602670</v>
      </c>
      <c r="I8" s="24">
        <v>149442675</v>
      </c>
      <c r="J8" s="6">
        <v>140927554</v>
      </c>
      <c r="K8" s="25">
        <v>154740735</v>
      </c>
    </row>
    <row r="9" spans="1:11" ht="12.75">
      <c r="A9" s="22" t="s">
        <v>22</v>
      </c>
      <c r="B9" s="6">
        <v>95731394</v>
      </c>
      <c r="C9" s="6">
        <v>74218576</v>
      </c>
      <c r="D9" s="23">
        <v>74127091</v>
      </c>
      <c r="E9" s="24">
        <v>68449731</v>
      </c>
      <c r="F9" s="6">
        <v>68593731</v>
      </c>
      <c r="G9" s="25">
        <v>68593731</v>
      </c>
      <c r="H9" s="26">
        <v>66488917</v>
      </c>
      <c r="I9" s="24">
        <v>69548717</v>
      </c>
      <c r="J9" s="6">
        <v>73570442</v>
      </c>
      <c r="K9" s="25">
        <v>77478214</v>
      </c>
    </row>
    <row r="10" spans="1:11" ht="20.25">
      <c r="A10" s="27" t="s">
        <v>86</v>
      </c>
      <c r="B10" s="28">
        <f>SUM(B5:B9)</f>
        <v>814558565</v>
      </c>
      <c r="C10" s="29">
        <f aca="true" t="shared" si="0" ref="C10:K10">SUM(C5:C9)</f>
        <v>900333966</v>
      </c>
      <c r="D10" s="30">
        <f t="shared" si="0"/>
        <v>972770713</v>
      </c>
      <c r="E10" s="28">
        <f t="shared" si="0"/>
        <v>1045078817</v>
      </c>
      <c r="F10" s="29">
        <f t="shared" si="0"/>
        <v>1046243258</v>
      </c>
      <c r="G10" s="31">
        <f t="shared" si="0"/>
        <v>1046243258</v>
      </c>
      <c r="H10" s="32">
        <f t="shared" si="0"/>
        <v>1077866538</v>
      </c>
      <c r="I10" s="28">
        <f t="shared" si="0"/>
        <v>1149520314</v>
      </c>
      <c r="J10" s="29">
        <f t="shared" si="0"/>
        <v>1232547679</v>
      </c>
      <c r="K10" s="31">
        <f t="shared" si="0"/>
        <v>1316667578</v>
      </c>
    </row>
    <row r="11" spans="1:11" ht="12.75">
      <c r="A11" s="22" t="s">
        <v>23</v>
      </c>
      <c r="B11" s="6">
        <v>203225006</v>
      </c>
      <c r="C11" s="6">
        <v>209420823</v>
      </c>
      <c r="D11" s="23">
        <v>225728092</v>
      </c>
      <c r="E11" s="24">
        <v>288592514</v>
      </c>
      <c r="F11" s="6">
        <v>289703433</v>
      </c>
      <c r="G11" s="25">
        <v>289703433</v>
      </c>
      <c r="H11" s="26">
        <v>268434688</v>
      </c>
      <c r="I11" s="24">
        <v>319874728</v>
      </c>
      <c r="J11" s="6">
        <v>339027317</v>
      </c>
      <c r="K11" s="25">
        <v>359329061</v>
      </c>
    </row>
    <row r="12" spans="1:11" ht="12.75">
      <c r="A12" s="22" t="s">
        <v>24</v>
      </c>
      <c r="B12" s="6">
        <v>9548509</v>
      </c>
      <c r="C12" s="6">
        <v>10627671</v>
      </c>
      <c r="D12" s="23">
        <v>11725853</v>
      </c>
      <c r="E12" s="24">
        <v>12389537</v>
      </c>
      <c r="F12" s="6">
        <v>12427116</v>
      </c>
      <c r="G12" s="25">
        <v>12427116</v>
      </c>
      <c r="H12" s="26">
        <v>12459701</v>
      </c>
      <c r="I12" s="24">
        <v>12389536</v>
      </c>
      <c r="J12" s="6">
        <v>13132907</v>
      </c>
      <c r="K12" s="25">
        <v>13920884</v>
      </c>
    </row>
    <row r="13" spans="1:11" ht="12.75">
      <c r="A13" s="22" t="s">
        <v>87</v>
      </c>
      <c r="B13" s="6">
        <v>112758461</v>
      </c>
      <c r="C13" s="6">
        <v>116485633</v>
      </c>
      <c r="D13" s="23">
        <v>122502949</v>
      </c>
      <c r="E13" s="24">
        <v>117244100</v>
      </c>
      <c r="F13" s="6">
        <v>117244100</v>
      </c>
      <c r="G13" s="25">
        <v>117244100</v>
      </c>
      <c r="H13" s="26">
        <v>136385453</v>
      </c>
      <c r="I13" s="24">
        <v>123106310</v>
      </c>
      <c r="J13" s="6">
        <v>129261617</v>
      </c>
      <c r="K13" s="25">
        <v>135724699</v>
      </c>
    </row>
    <row r="14" spans="1:11" ht="12.75">
      <c r="A14" s="22" t="s">
        <v>25</v>
      </c>
      <c r="B14" s="6">
        <v>18887517</v>
      </c>
      <c r="C14" s="6">
        <v>16540840</v>
      </c>
      <c r="D14" s="23">
        <v>17079523</v>
      </c>
      <c r="E14" s="24">
        <v>25943453</v>
      </c>
      <c r="F14" s="6">
        <v>25943453</v>
      </c>
      <c r="G14" s="25">
        <v>25943453</v>
      </c>
      <c r="H14" s="26">
        <v>18320393</v>
      </c>
      <c r="I14" s="24">
        <v>21546697</v>
      </c>
      <c r="J14" s="6">
        <v>21993595</v>
      </c>
      <c r="K14" s="25">
        <v>23634628</v>
      </c>
    </row>
    <row r="15" spans="1:11" ht="12.75">
      <c r="A15" s="22" t="s">
        <v>26</v>
      </c>
      <c r="B15" s="6">
        <v>239020021</v>
      </c>
      <c r="C15" s="6">
        <v>324847871</v>
      </c>
      <c r="D15" s="23">
        <v>360595916</v>
      </c>
      <c r="E15" s="24">
        <v>386851441</v>
      </c>
      <c r="F15" s="6">
        <v>384498195</v>
      </c>
      <c r="G15" s="25">
        <v>384498195</v>
      </c>
      <c r="H15" s="26">
        <v>405259721</v>
      </c>
      <c r="I15" s="24">
        <v>433763696</v>
      </c>
      <c r="J15" s="6">
        <v>468688312</v>
      </c>
      <c r="K15" s="25">
        <v>501299112</v>
      </c>
    </row>
    <row r="16" spans="1:11" ht="12.75">
      <c r="A16" s="22" t="s">
        <v>21</v>
      </c>
      <c r="B16" s="6">
        <v>220619</v>
      </c>
      <c r="C16" s="6">
        <v>476780</v>
      </c>
      <c r="D16" s="23">
        <v>21386405</v>
      </c>
      <c r="E16" s="24">
        <v>286520</v>
      </c>
      <c r="F16" s="6">
        <v>586520</v>
      </c>
      <c r="G16" s="25">
        <v>586520</v>
      </c>
      <c r="H16" s="26">
        <v>593237</v>
      </c>
      <c r="I16" s="24">
        <v>586520</v>
      </c>
      <c r="J16" s="6">
        <v>607048</v>
      </c>
      <c r="K16" s="25">
        <v>637401</v>
      </c>
    </row>
    <row r="17" spans="1:11" ht="12.75">
      <c r="A17" s="22" t="s">
        <v>27</v>
      </c>
      <c r="B17" s="6">
        <v>292340949</v>
      </c>
      <c r="C17" s="6">
        <v>252983577</v>
      </c>
      <c r="D17" s="23">
        <v>235407150</v>
      </c>
      <c r="E17" s="24">
        <v>278451694</v>
      </c>
      <c r="F17" s="6">
        <v>285329921</v>
      </c>
      <c r="G17" s="25">
        <v>285329921</v>
      </c>
      <c r="H17" s="26">
        <v>276209531</v>
      </c>
      <c r="I17" s="24">
        <v>297557192</v>
      </c>
      <c r="J17" s="6">
        <v>306332032</v>
      </c>
      <c r="K17" s="25">
        <v>319549278</v>
      </c>
    </row>
    <row r="18" spans="1:11" ht="12.75">
      <c r="A18" s="33" t="s">
        <v>28</v>
      </c>
      <c r="B18" s="34">
        <f>SUM(B11:B17)</f>
        <v>876001082</v>
      </c>
      <c r="C18" s="35">
        <f aca="true" t="shared" si="1" ref="C18:K18">SUM(C11:C17)</f>
        <v>931383195</v>
      </c>
      <c r="D18" s="36">
        <f t="shared" si="1"/>
        <v>994425888</v>
      </c>
      <c r="E18" s="34">
        <f t="shared" si="1"/>
        <v>1109759259</v>
      </c>
      <c r="F18" s="35">
        <f t="shared" si="1"/>
        <v>1115732738</v>
      </c>
      <c r="G18" s="37">
        <f t="shared" si="1"/>
        <v>1115732738</v>
      </c>
      <c r="H18" s="38">
        <f t="shared" si="1"/>
        <v>1117662724</v>
      </c>
      <c r="I18" s="34">
        <f t="shared" si="1"/>
        <v>1208824679</v>
      </c>
      <c r="J18" s="35">
        <f t="shared" si="1"/>
        <v>1279042828</v>
      </c>
      <c r="K18" s="37">
        <f t="shared" si="1"/>
        <v>1354095063</v>
      </c>
    </row>
    <row r="19" spans="1:11" ht="12.75">
      <c r="A19" s="33" t="s">
        <v>29</v>
      </c>
      <c r="B19" s="39">
        <f>+B10-B18</f>
        <v>-61442517</v>
      </c>
      <c r="C19" s="40">
        <f aca="true" t="shared" si="2" ref="C19:K19">+C10-C18</f>
        <v>-31049229</v>
      </c>
      <c r="D19" s="41">
        <f t="shared" si="2"/>
        <v>-21655175</v>
      </c>
      <c r="E19" s="39">
        <f t="shared" si="2"/>
        <v>-64680442</v>
      </c>
      <c r="F19" s="40">
        <f t="shared" si="2"/>
        <v>-69489480</v>
      </c>
      <c r="G19" s="42">
        <f t="shared" si="2"/>
        <v>-69489480</v>
      </c>
      <c r="H19" s="43">
        <f t="shared" si="2"/>
        <v>-39796186</v>
      </c>
      <c r="I19" s="39">
        <f t="shared" si="2"/>
        <v>-59304365</v>
      </c>
      <c r="J19" s="40">
        <f t="shared" si="2"/>
        <v>-46495149</v>
      </c>
      <c r="K19" s="42">
        <f t="shared" si="2"/>
        <v>-37427485</v>
      </c>
    </row>
    <row r="20" spans="1:11" ht="20.25">
      <c r="A20" s="44" t="s">
        <v>30</v>
      </c>
      <c r="B20" s="45">
        <v>44812903</v>
      </c>
      <c r="C20" s="46">
        <v>54693546</v>
      </c>
      <c r="D20" s="47">
        <v>60939204</v>
      </c>
      <c r="E20" s="45">
        <v>57073000</v>
      </c>
      <c r="F20" s="46">
        <v>63476000</v>
      </c>
      <c r="G20" s="48">
        <v>63476000</v>
      </c>
      <c r="H20" s="49">
        <v>51673486</v>
      </c>
      <c r="I20" s="45">
        <v>86805831</v>
      </c>
      <c r="J20" s="46">
        <v>84842828</v>
      </c>
      <c r="K20" s="48">
        <v>85456696</v>
      </c>
    </row>
    <row r="21" spans="1:11" ht="12.75">
      <c r="A21" s="22" t="s">
        <v>88</v>
      </c>
      <c r="B21" s="50">
        <v>0</v>
      </c>
      <c r="C21" s="51">
        <v>0</v>
      </c>
      <c r="D21" s="52">
        <v>10731103</v>
      </c>
      <c r="E21" s="50">
        <v>8150000</v>
      </c>
      <c r="F21" s="51">
        <v>26600945</v>
      </c>
      <c r="G21" s="53">
        <v>26600945</v>
      </c>
      <c r="H21" s="54">
        <v>24710457</v>
      </c>
      <c r="I21" s="50">
        <v>3950000</v>
      </c>
      <c r="J21" s="51">
        <v>1500000</v>
      </c>
      <c r="K21" s="53">
        <v>1500000</v>
      </c>
    </row>
    <row r="22" spans="1:11" ht="12.75">
      <c r="A22" s="55" t="s">
        <v>89</v>
      </c>
      <c r="B22" s="56">
        <f>SUM(B19:B21)</f>
        <v>-16629614</v>
      </c>
      <c r="C22" s="57">
        <f aca="true" t="shared" si="3" ref="C22:K22">SUM(C19:C21)</f>
        <v>23644317</v>
      </c>
      <c r="D22" s="58">
        <f t="shared" si="3"/>
        <v>50015132</v>
      </c>
      <c r="E22" s="56">
        <f t="shared" si="3"/>
        <v>542558</v>
      </c>
      <c r="F22" s="57">
        <f t="shared" si="3"/>
        <v>20587465</v>
      </c>
      <c r="G22" s="59">
        <f t="shared" si="3"/>
        <v>20587465</v>
      </c>
      <c r="H22" s="60">
        <f t="shared" si="3"/>
        <v>36587757</v>
      </c>
      <c r="I22" s="56">
        <f t="shared" si="3"/>
        <v>31451466</v>
      </c>
      <c r="J22" s="57">
        <f t="shared" si="3"/>
        <v>39847679</v>
      </c>
      <c r="K22" s="59">
        <f t="shared" si="3"/>
        <v>49529211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-16629614</v>
      </c>
      <c r="C24" s="40">
        <f aca="true" t="shared" si="4" ref="C24:K24">SUM(C22:C23)</f>
        <v>23644317</v>
      </c>
      <c r="D24" s="41">
        <f t="shared" si="4"/>
        <v>50015132</v>
      </c>
      <c r="E24" s="39">
        <f t="shared" si="4"/>
        <v>542558</v>
      </c>
      <c r="F24" s="40">
        <f t="shared" si="4"/>
        <v>20587465</v>
      </c>
      <c r="G24" s="42">
        <f t="shared" si="4"/>
        <v>20587465</v>
      </c>
      <c r="H24" s="43">
        <f t="shared" si="4"/>
        <v>36587757</v>
      </c>
      <c r="I24" s="39">
        <f t="shared" si="4"/>
        <v>31451466</v>
      </c>
      <c r="J24" s="40">
        <f t="shared" si="4"/>
        <v>39847679</v>
      </c>
      <c r="K24" s="42">
        <f t="shared" si="4"/>
        <v>49529211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82915835</v>
      </c>
      <c r="C27" s="7">
        <v>90942202</v>
      </c>
      <c r="D27" s="69">
        <v>150652057</v>
      </c>
      <c r="E27" s="70">
        <v>110162000</v>
      </c>
      <c r="F27" s="7">
        <v>144760640</v>
      </c>
      <c r="G27" s="71">
        <v>144760640</v>
      </c>
      <c r="H27" s="72">
        <v>133635839</v>
      </c>
      <c r="I27" s="70">
        <v>135183831</v>
      </c>
      <c r="J27" s="7">
        <v>139098828</v>
      </c>
      <c r="K27" s="71">
        <v>150844696</v>
      </c>
    </row>
    <row r="28" spans="1:11" ht="12.75">
      <c r="A28" s="73" t="s">
        <v>34</v>
      </c>
      <c r="B28" s="6">
        <v>47702948</v>
      </c>
      <c r="C28" s="6">
        <v>49614363</v>
      </c>
      <c r="D28" s="23">
        <v>72276509</v>
      </c>
      <c r="E28" s="24">
        <v>65223000</v>
      </c>
      <c r="F28" s="6">
        <v>90076945</v>
      </c>
      <c r="G28" s="25">
        <v>90076945</v>
      </c>
      <c r="H28" s="26">
        <v>76383943</v>
      </c>
      <c r="I28" s="24">
        <v>90755831</v>
      </c>
      <c r="J28" s="6">
        <v>86343828</v>
      </c>
      <c r="K28" s="25">
        <v>86956696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27796850</v>
      </c>
      <c r="C30" s="6">
        <v>11735419</v>
      </c>
      <c r="D30" s="23">
        <v>54637304</v>
      </c>
      <c r="E30" s="24">
        <v>32650000</v>
      </c>
      <c r="F30" s="6">
        <v>37829564</v>
      </c>
      <c r="G30" s="25">
        <v>37829564</v>
      </c>
      <c r="H30" s="26">
        <v>30981258</v>
      </c>
      <c r="I30" s="24">
        <v>29750000</v>
      </c>
      <c r="J30" s="6">
        <v>36560000</v>
      </c>
      <c r="K30" s="25">
        <v>47470000</v>
      </c>
    </row>
    <row r="31" spans="1:11" ht="12.75">
      <c r="A31" s="22" t="s">
        <v>36</v>
      </c>
      <c r="B31" s="6">
        <v>7416043</v>
      </c>
      <c r="C31" s="6">
        <v>29592420</v>
      </c>
      <c r="D31" s="23">
        <v>23738244</v>
      </c>
      <c r="E31" s="24">
        <v>12289000</v>
      </c>
      <c r="F31" s="6">
        <v>16854131</v>
      </c>
      <c r="G31" s="25">
        <v>16854131</v>
      </c>
      <c r="H31" s="26">
        <v>26270638</v>
      </c>
      <c r="I31" s="24">
        <v>14678000</v>
      </c>
      <c r="J31" s="6">
        <v>16195000</v>
      </c>
      <c r="K31" s="25">
        <v>16418000</v>
      </c>
    </row>
    <row r="32" spans="1:11" ht="12.75">
      <c r="A32" s="33" t="s">
        <v>37</v>
      </c>
      <c r="B32" s="7">
        <f>SUM(B28:B31)</f>
        <v>82915841</v>
      </c>
      <c r="C32" s="7">
        <f aca="true" t="shared" si="5" ref="C32:K32">SUM(C28:C31)</f>
        <v>90942202</v>
      </c>
      <c r="D32" s="69">
        <f t="shared" si="5"/>
        <v>150652057</v>
      </c>
      <c r="E32" s="70">
        <f t="shared" si="5"/>
        <v>110162000</v>
      </c>
      <c r="F32" s="7">
        <f t="shared" si="5"/>
        <v>144760640</v>
      </c>
      <c r="G32" s="71">
        <f t="shared" si="5"/>
        <v>144760640</v>
      </c>
      <c r="H32" s="72">
        <f t="shared" si="5"/>
        <v>133635839</v>
      </c>
      <c r="I32" s="70">
        <f t="shared" si="5"/>
        <v>135183831</v>
      </c>
      <c r="J32" s="7">
        <f t="shared" si="5"/>
        <v>139098828</v>
      </c>
      <c r="K32" s="71">
        <f t="shared" si="5"/>
        <v>150844696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231847554</v>
      </c>
      <c r="C35" s="6">
        <v>283143923</v>
      </c>
      <c r="D35" s="23">
        <v>94082676</v>
      </c>
      <c r="E35" s="24">
        <v>290014806</v>
      </c>
      <c r="F35" s="6">
        <v>391202811</v>
      </c>
      <c r="G35" s="25">
        <v>391202811</v>
      </c>
      <c r="H35" s="26">
        <v>130003312</v>
      </c>
      <c r="I35" s="24">
        <v>407424151</v>
      </c>
      <c r="J35" s="6">
        <v>445604207</v>
      </c>
      <c r="K35" s="25">
        <v>492331702</v>
      </c>
    </row>
    <row r="36" spans="1:11" ht="12.75">
      <c r="A36" s="22" t="s">
        <v>40</v>
      </c>
      <c r="B36" s="6">
        <v>2060416402</v>
      </c>
      <c r="C36" s="6">
        <v>2034496997</v>
      </c>
      <c r="D36" s="23">
        <v>17771678</v>
      </c>
      <c r="E36" s="24">
        <v>2071005153</v>
      </c>
      <c r="F36" s="6">
        <v>2079683632</v>
      </c>
      <c r="G36" s="25">
        <v>2079683632</v>
      </c>
      <c r="H36" s="26">
        <v>-5273195</v>
      </c>
      <c r="I36" s="24">
        <v>2091761158</v>
      </c>
      <c r="J36" s="6">
        <v>2101598366</v>
      </c>
      <c r="K36" s="25">
        <v>2116718361</v>
      </c>
    </row>
    <row r="37" spans="1:11" ht="12.75">
      <c r="A37" s="22" t="s">
        <v>41</v>
      </c>
      <c r="B37" s="6">
        <v>132627161</v>
      </c>
      <c r="C37" s="6">
        <v>133821188</v>
      </c>
      <c r="D37" s="23">
        <v>75336920</v>
      </c>
      <c r="E37" s="24">
        <v>171671686</v>
      </c>
      <c r="F37" s="6">
        <v>205461608</v>
      </c>
      <c r="G37" s="25">
        <v>205461608</v>
      </c>
      <c r="H37" s="26">
        <v>88651986</v>
      </c>
      <c r="I37" s="24">
        <v>216380973</v>
      </c>
      <c r="J37" s="6">
        <v>228271181</v>
      </c>
      <c r="K37" s="25">
        <v>240825864</v>
      </c>
    </row>
    <row r="38" spans="1:11" ht="12.75">
      <c r="A38" s="22" t="s">
        <v>42</v>
      </c>
      <c r="B38" s="6">
        <v>190960937</v>
      </c>
      <c r="C38" s="6">
        <v>189689238</v>
      </c>
      <c r="D38" s="23">
        <v>2114203</v>
      </c>
      <c r="E38" s="24">
        <v>193613318</v>
      </c>
      <c r="F38" s="6">
        <v>192631134</v>
      </c>
      <c r="G38" s="25">
        <v>192631134</v>
      </c>
      <c r="H38" s="26">
        <v>588225</v>
      </c>
      <c r="I38" s="24">
        <v>186294505</v>
      </c>
      <c r="J38" s="6">
        <v>182600039</v>
      </c>
      <c r="K38" s="25">
        <v>182405343</v>
      </c>
    </row>
    <row r="39" spans="1:11" ht="12.75">
      <c r="A39" s="22" t="s">
        <v>43</v>
      </c>
      <c r="B39" s="6">
        <v>1968675858</v>
      </c>
      <c r="C39" s="6">
        <v>1994130494</v>
      </c>
      <c r="D39" s="23">
        <v>-16176877</v>
      </c>
      <c r="E39" s="24">
        <v>1995192397</v>
      </c>
      <c r="F39" s="6">
        <v>2052206236</v>
      </c>
      <c r="G39" s="25">
        <v>2052206236</v>
      </c>
      <c r="H39" s="26">
        <v>101723658</v>
      </c>
      <c r="I39" s="24">
        <v>2096587845</v>
      </c>
      <c r="J39" s="6">
        <v>2136412485</v>
      </c>
      <c r="K39" s="25">
        <v>2185903302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116022087</v>
      </c>
      <c r="C42" s="6">
        <v>113735977</v>
      </c>
      <c r="D42" s="23">
        <v>-796080266</v>
      </c>
      <c r="E42" s="24">
        <v>-904699901</v>
      </c>
      <c r="F42" s="6">
        <v>-910673380</v>
      </c>
      <c r="G42" s="25">
        <v>-910673380</v>
      </c>
      <c r="H42" s="26">
        <v>-865037306</v>
      </c>
      <c r="I42" s="24">
        <v>-993967516</v>
      </c>
      <c r="J42" s="6">
        <v>-1054505862</v>
      </c>
      <c r="K42" s="25">
        <v>-1120432042</v>
      </c>
    </row>
    <row r="43" spans="1:11" ht="12.75">
      <c r="A43" s="22" t="s">
        <v>46</v>
      </c>
      <c r="B43" s="6">
        <v>-80075370</v>
      </c>
      <c r="C43" s="6">
        <v>-76621743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-11467421</v>
      </c>
      <c r="C44" s="6">
        <v>-7022862</v>
      </c>
      <c r="D44" s="23">
        <v>-27465499</v>
      </c>
      <c r="E44" s="24">
        <v>16238052</v>
      </c>
      <c r="F44" s="6">
        <v>66161</v>
      </c>
      <c r="G44" s="25">
        <v>66161</v>
      </c>
      <c r="H44" s="26">
        <v>-19622412</v>
      </c>
      <c r="I44" s="24">
        <v>1131825</v>
      </c>
      <c r="J44" s="6">
        <v>999687</v>
      </c>
      <c r="K44" s="25">
        <v>1065185</v>
      </c>
    </row>
    <row r="45" spans="1:11" ht="12.75">
      <c r="A45" s="33" t="s">
        <v>48</v>
      </c>
      <c r="B45" s="7">
        <v>99999502</v>
      </c>
      <c r="C45" s="7">
        <v>130090874</v>
      </c>
      <c r="D45" s="69">
        <v>-823545765</v>
      </c>
      <c r="E45" s="70">
        <v>-726710119</v>
      </c>
      <c r="F45" s="7">
        <v>-707759513</v>
      </c>
      <c r="G45" s="71">
        <v>-707759513</v>
      </c>
      <c r="H45" s="72">
        <v>-884659718</v>
      </c>
      <c r="I45" s="70">
        <v>-789982428</v>
      </c>
      <c r="J45" s="7">
        <v>-850728627</v>
      </c>
      <c r="K45" s="71">
        <v>-916667444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99999501</v>
      </c>
      <c r="C48" s="6">
        <v>130090874</v>
      </c>
      <c r="D48" s="23">
        <v>71893242</v>
      </c>
      <c r="E48" s="24">
        <v>134558174</v>
      </c>
      <c r="F48" s="6">
        <v>204347653</v>
      </c>
      <c r="G48" s="25">
        <v>204347653</v>
      </c>
      <c r="H48" s="26">
        <v>90915471</v>
      </c>
      <c r="I48" s="24">
        <v>210852523</v>
      </c>
      <c r="J48" s="6">
        <v>238221139</v>
      </c>
      <c r="K48" s="25">
        <v>273542566</v>
      </c>
    </row>
    <row r="49" spans="1:11" ht="12.75">
      <c r="A49" s="22" t="s">
        <v>51</v>
      </c>
      <c r="B49" s="6">
        <f>+B75</f>
        <v>-13981182.013657242</v>
      </c>
      <c r="C49" s="6">
        <f aca="true" t="shared" si="6" ref="C49:K49">+C75</f>
        <v>-29665874.083644867</v>
      </c>
      <c r="D49" s="23">
        <f t="shared" si="6"/>
        <v>198842353</v>
      </c>
      <c r="E49" s="24">
        <f t="shared" si="6"/>
        <v>240384547</v>
      </c>
      <c r="F49" s="6">
        <f t="shared" si="6"/>
        <v>291998942</v>
      </c>
      <c r="G49" s="25">
        <f t="shared" si="6"/>
        <v>291998942</v>
      </c>
      <c r="H49" s="26">
        <f t="shared" si="6"/>
        <v>165926284</v>
      </c>
      <c r="I49" s="24">
        <f t="shared" si="6"/>
        <v>249982884</v>
      </c>
      <c r="J49" s="6">
        <f t="shared" si="6"/>
        <v>266809309</v>
      </c>
      <c r="K49" s="25">
        <f t="shared" si="6"/>
        <v>286719880</v>
      </c>
    </row>
    <row r="50" spans="1:11" ht="12.75">
      <c r="A50" s="33" t="s">
        <v>52</v>
      </c>
      <c r="B50" s="7">
        <f>+B48-B49</f>
        <v>113980683.01365724</v>
      </c>
      <c r="C50" s="7">
        <f aca="true" t="shared" si="7" ref="C50:K50">+C48-C49</f>
        <v>159756748.08364487</v>
      </c>
      <c r="D50" s="69">
        <f t="shared" si="7"/>
        <v>-126949111</v>
      </c>
      <c r="E50" s="70">
        <f t="shared" si="7"/>
        <v>-105826373</v>
      </c>
      <c r="F50" s="7">
        <f t="shared" si="7"/>
        <v>-87651289</v>
      </c>
      <c r="G50" s="71">
        <f t="shared" si="7"/>
        <v>-87651289</v>
      </c>
      <c r="H50" s="72">
        <f t="shared" si="7"/>
        <v>-75010813</v>
      </c>
      <c r="I50" s="70">
        <f t="shared" si="7"/>
        <v>-39130361</v>
      </c>
      <c r="J50" s="7">
        <f t="shared" si="7"/>
        <v>-28588170</v>
      </c>
      <c r="K50" s="71">
        <f t="shared" si="7"/>
        <v>-13177314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2060416402</v>
      </c>
      <c r="C53" s="6">
        <v>2042482907</v>
      </c>
      <c r="D53" s="23">
        <v>-92506510</v>
      </c>
      <c r="E53" s="24">
        <v>2071005153</v>
      </c>
      <c r="F53" s="6">
        <v>1867935968</v>
      </c>
      <c r="G53" s="25">
        <v>1867935968</v>
      </c>
      <c r="H53" s="26">
        <v>60230702</v>
      </c>
      <c r="I53" s="24">
        <v>1880013494</v>
      </c>
      <c r="J53" s="6">
        <v>1890656178</v>
      </c>
      <c r="K53" s="25">
        <v>1905776173</v>
      </c>
    </row>
    <row r="54" spans="1:11" ht="12.75">
      <c r="A54" s="22" t="s">
        <v>55</v>
      </c>
      <c r="B54" s="6">
        <v>112758461</v>
      </c>
      <c r="C54" s="6">
        <v>116485633</v>
      </c>
      <c r="D54" s="23">
        <v>0</v>
      </c>
      <c r="E54" s="24">
        <v>117244100</v>
      </c>
      <c r="F54" s="6">
        <v>117244100</v>
      </c>
      <c r="G54" s="25">
        <v>117244100</v>
      </c>
      <c r="H54" s="26">
        <v>136385453</v>
      </c>
      <c r="I54" s="24">
        <v>123106310</v>
      </c>
      <c r="J54" s="6">
        <v>129261617</v>
      </c>
      <c r="K54" s="25">
        <v>135724699</v>
      </c>
    </row>
    <row r="55" spans="1:11" ht="12.75">
      <c r="A55" s="22" t="s">
        <v>56</v>
      </c>
      <c r="B55" s="6">
        <v>64735382</v>
      </c>
      <c r="C55" s="6">
        <v>3087430</v>
      </c>
      <c r="D55" s="23">
        <v>82993063</v>
      </c>
      <c r="E55" s="24">
        <v>77355520</v>
      </c>
      <c r="F55" s="6">
        <v>81119646</v>
      </c>
      <c r="G55" s="25">
        <v>81119646</v>
      </c>
      <c r="H55" s="26">
        <v>83165484</v>
      </c>
      <c r="I55" s="24">
        <v>88005000</v>
      </c>
      <c r="J55" s="6">
        <v>97917828</v>
      </c>
      <c r="K55" s="25">
        <v>118435000</v>
      </c>
    </row>
    <row r="56" spans="1:11" ht="12.75">
      <c r="A56" s="22" t="s">
        <v>57</v>
      </c>
      <c r="B56" s="6">
        <v>51359628</v>
      </c>
      <c r="C56" s="6">
        <v>50705738</v>
      </c>
      <c r="D56" s="23">
        <v>93253020</v>
      </c>
      <c r="E56" s="24">
        <v>112400399</v>
      </c>
      <c r="F56" s="6">
        <v>113597826</v>
      </c>
      <c r="G56" s="25">
        <v>113597826</v>
      </c>
      <c r="H56" s="26">
        <v>99574520</v>
      </c>
      <c r="I56" s="24">
        <v>122059277</v>
      </c>
      <c r="J56" s="6">
        <v>128780674</v>
      </c>
      <c r="K56" s="25">
        <v>136006102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11624886</v>
      </c>
      <c r="C59" s="6">
        <v>21071444</v>
      </c>
      <c r="D59" s="23">
        <v>21071444</v>
      </c>
      <c r="E59" s="24">
        <v>38515652</v>
      </c>
      <c r="F59" s="6">
        <v>38515652</v>
      </c>
      <c r="G59" s="25">
        <v>38515652</v>
      </c>
      <c r="H59" s="26">
        <v>38515652</v>
      </c>
      <c r="I59" s="24">
        <v>38813562</v>
      </c>
      <c r="J59" s="6">
        <v>55663564</v>
      </c>
      <c r="K59" s="25">
        <v>78662243</v>
      </c>
    </row>
    <row r="60" spans="1:11" ht="12.75">
      <c r="A60" s="90" t="s">
        <v>60</v>
      </c>
      <c r="B60" s="6">
        <v>-4645784</v>
      </c>
      <c r="C60" s="6">
        <v>-38253858</v>
      </c>
      <c r="D60" s="23">
        <v>170606231</v>
      </c>
      <c r="E60" s="24">
        <v>43844123</v>
      </c>
      <c r="F60" s="6">
        <v>36173767</v>
      </c>
      <c r="G60" s="25">
        <v>36173767</v>
      </c>
      <c r="H60" s="26">
        <v>36173767</v>
      </c>
      <c r="I60" s="24">
        <v>8915076</v>
      </c>
      <c r="J60" s="6">
        <v>-3503343</v>
      </c>
      <c r="K60" s="25">
        <v>-22291677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3660</v>
      </c>
      <c r="C62" s="98">
        <v>3660</v>
      </c>
      <c r="D62" s="99">
        <v>3660</v>
      </c>
      <c r="E62" s="97">
        <v>3660</v>
      </c>
      <c r="F62" s="98">
        <v>3733</v>
      </c>
      <c r="G62" s="99">
        <v>3733</v>
      </c>
      <c r="H62" s="100">
        <v>3733</v>
      </c>
      <c r="I62" s="97">
        <v>3733</v>
      </c>
      <c r="J62" s="98">
        <v>3733</v>
      </c>
      <c r="K62" s="99">
        <v>3733</v>
      </c>
    </row>
    <row r="63" spans="1:11" ht="12.75">
      <c r="A63" s="96" t="s">
        <v>63</v>
      </c>
      <c r="B63" s="97">
        <v>1251</v>
      </c>
      <c r="C63" s="98">
        <v>1251</v>
      </c>
      <c r="D63" s="99">
        <v>1251</v>
      </c>
      <c r="E63" s="97">
        <v>1251</v>
      </c>
      <c r="F63" s="98">
        <v>1276</v>
      </c>
      <c r="G63" s="99">
        <v>1276</v>
      </c>
      <c r="H63" s="100">
        <v>1276</v>
      </c>
      <c r="I63" s="97">
        <v>1276</v>
      </c>
      <c r="J63" s="98">
        <v>1276</v>
      </c>
      <c r="K63" s="99">
        <v>1276</v>
      </c>
    </row>
    <row r="64" spans="1:11" ht="12.75">
      <c r="A64" s="96" t="s">
        <v>64</v>
      </c>
      <c r="B64" s="97">
        <v>6558</v>
      </c>
      <c r="C64" s="98">
        <v>6558</v>
      </c>
      <c r="D64" s="99">
        <v>6558</v>
      </c>
      <c r="E64" s="97">
        <v>6558</v>
      </c>
      <c r="F64" s="98">
        <v>6689</v>
      </c>
      <c r="G64" s="99">
        <v>6689</v>
      </c>
      <c r="H64" s="100">
        <v>6689</v>
      </c>
      <c r="I64" s="97">
        <v>6689</v>
      </c>
      <c r="J64" s="98">
        <v>6689</v>
      </c>
      <c r="K64" s="99">
        <v>6689</v>
      </c>
    </row>
    <row r="65" spans="1:11" ht="12.75">
      <c r="A65" s="96" t="s">
        <v>65</v>
      </c>
      <c r="B65" s="97">
        <v>5370</v>
      </c>
      <c r="C65" s="98">
        <v>5370</v>
      </c>
      <c r="D65" s="99">
        <v>5370</v>
      </c>
      <c r="E65" s="97">
        <v>5370</v>
      </c>
      <c r="F65" s="98">
        <v>5478</v>
      </c>
      <c r="G65" s="99">
        <v>5478</v>
      </c>
      <c r="H65" s="100">
        <v>5478</v>
      </c>
      <c r="I65" s="97">
        <v>5478</v>
      </c>
      <c r="J65" s="98">
        <v>5478</v>
      </c>
      <c r="K65" s="99">
        <v>5478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0.8862122018642071</v>
      </c>
      <c r="C70" s="5">
        <f aca="true" t="shared" si="8" ref="C70:K70">IF(ISERROR(C71/C72),0,(C71/C72))</f>
        <v>0.8767707103032896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630225106</v>
      </c>
      <c r="C71" s="2">
        <f aca="true" t="shared" si="9" ref="C71:K71">+C83</f>
        <v>692161253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711144695</v>
      </c>
      <c r="C72" s="2">
        <f aca="true" t="shared" si="10" ref="C72:K72">+C77</f>
        <v>789443859</v>
      </c>
      <c r="D72" s="2">
        <f t="shared" si="10"/>
        <v>842975364</v>
      </c>
      <c r="E72" s="2">
        <f t="shared" si="10"/>
        <v>910788958</v>
      </c>
      <c r="F72" s="2">
        <f t="shared" si="10"/>
        <v>894021156</v>
      </c>
      <c r="G72" s="2">
        <f t="shared" si="10"/>
        <v>894021156</v>
      </c>
      <c r="H72" s="2">
        <f t="shared" si="10"/>
        <v>925783125</v>
      </c>
      <c r="I72" s="2">
        <f t="shared" si="10"/>
        <v>978512195</v>
      </c>
      <c r="J72" s="2">
        <f t="shared" si="10"/>
        <v>1068911954</v>
      </c>
      <c r="K72" s="2">
        <f t="shared" si="10"/>
        <v>1138108324</v>
      </c>
    </row>
    <row r="73" spans="1:11" ht="12.75" hidden="1">
      <c r="A73" s="2" t="s">
        <v>94</v>
      </c>
      <c r="B73" s="2">
        <f>+B74</f>
        <v>-42897185.3333333</v>
      </c>
      <c r="C73" s="2">
        <f aca="true" t="shared" si="11" ref="C73:K73">+(C78+C80+C81+C82)-(B78+B80+B81+B82)</f>
        <v>21286060</v>
      </c>
      <c r="D73" s="2">
        <f t="shared" si="11"/>
        <v>-120795415</v>
      </c>
      <c r="E73" s="2">
        <f t="shared" si="11"/>
        <v>122222582</v>
      </c>
      <c r="F73" s="2">
        <f>+(F78+F80+F81+F82)-(D78+D80+D81+D82)</f>
        <v>154900899</v>
      </c>
      <c r="G73" s="2">
        <f>+(G78+G80+G81+G82)-(D78+D80+D81+D82)</f>
        <v>154900899</v>
      </c>
      <c r="H73" s="2">
        <f>+(H78+H80+H81+H82)-(D78+D80+D81+D82)</f>
        <v>10506153</v>
      </c>
      <c r="I73" s="2">
        <f>+(I78+I80+I81+I82)-(E78+E80+E81+E82)</f>
        <v>41925155</v>
      </c>
      <c r="J73" s="2">
        <f t="shared" si="11"/>
        <v>10288884</v>
      </c>
      <c r="K73" s="2">
        <f t="shared" si="11"/>
        <v>10854772</v>
      </c>
    </row>
    <row r="74" spans="1:11" ht="12.75" hidden="1">
      <c r="A74" s="2" t="s">
        <v>95</v>
      </c>
      <c r="B74" s="2">
        <f>+TREND(C74:E74)</f>
        <v>-42897185.3333333</v>
      </c>
      <c r="C74" s="2">
        <f>+C73</f>
        <v>21286060</v>
      </c>
      <c r="D74" s="2">
        <f aca="true" t="shared" si="12" ref="D74:K74">+D73</f>
        <v>-120795415</v>
      </c>
      <c r="E74" s="2">
        <f t="shared" si="12"/>
        <v>122222582</v>
      </c>
      <c r="F74" s="2">
        <f t="shared" si="12"/>
        <v>154900899</v>
      </c>
      <c r="G74" s="2">
        <f t="shared" si="12"/>
        <v>154900899</v>
      </c>
      <c r="H74" s="2">
        <f t="shared" si="12"/>
        <v>10506153</v>
      </c>
      <c r="I74" s="2">
        <f t="shared" si="12"/>
        <v>41925155</v>
      </c>
      <c r="J74" s="2">
        <f t="shared" si="12"/>
        <v>10288884</v>
      </c>
      <c r="K74" s="2">
        <f t="shared" si="12"/>
        <v>10854772</v>
      </c>
    </row>
    <row r="75" spans="1:11" ht="12.75" hidden="1">
      <c r="A75" s="2" t="s">
        <v>96</v>
      </c>
      <c r="B75" s="2">
        <f>+B84-(((B80+B81+B78)*B70)-B79)</f>
        <v>-13981182.013657242</v>
      </c>
      <c r="C75" s="2">
        <f aca="true" t="shared" si="13" ref="C75:K75">+C84-(((C80+C81+C78)*C70)-C79)</f>
        <v>-29665874.083644867</v>
      </c>
      <c r="D75" s="2">
        <f t="shared" si="13"/>
        <v>198842353</v>
      </c>
      <c r="E75" s="2">
        <f t="shared" si="13"/>
        <v>240384547</v>
      </c>
      <c r="F75" s="2">
        <f t="shared" si="13"/>
        <v>291998942</v>
      </c>
      <c r="G75" s="2">
        <f t="shared" si="13"/>
        <v>291998942</v>
      </c>
      <c r="H75" s="2">
        <f t="shared" si="13"/>
        <v>165926284</v>
      </c>
      <c r="I75" s="2">
        <f t="shared" si="13"/>
        <v>249982884</v>
      </c>
      <c r="J75" s="2">
        <f t="shared" si="13"/>
        <v>266809309</v>
      </c>
      <c r="K75" s="2">
        <f t="shared" si="13"/>
        <v>286719880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711144695</v>
      </c>
      <c r="C77" s="3">
        <v>789443859</v>
      </c>
      <c r="D77" s="3">
        <v>842975364</v>
      </c>
      <c r="E77" s="3">
        <v>910788958</v>
      </c>
      <c r="F77" s="3">
        <v>894021156</v>
      </c>
      <c r="G77" s="3">
        <v>894021156</v>
      </c>
      <c r="H77" s="3">
        <v>925783125</v>
      </c>
      <c r="I77" s="3">
        <v>978512195</v>
      </c>
      <c r="J77" s="3">
        <v>1068911954</v>
      </c>
      <c r="K77" s="3">
        <v>1138108324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94519755</v>
      </c>
      <c r="C79" s="3">
        <v>96342114</v>
      </c>
      <c r="D79" s="3">
        <v>36153536</v>
      </c>
      <c r="E79" s="3">
        <v>96914382</v>
      </c>
      <c r="F79" s="3">
        <v>123145193</v>
      </c>
      <c r="G79" s="3">
        <v>123145193</v>
      </c>
      <c r="H79" s="3">
        <v>67908385</v>
      </c>
      <c r="I79" s="3">
        <v>129548743</v>
      </c>
      <c r="J79" s="3">
        <v>136673924</v>
      </c>
      <c r="K79" s="3">
        <v>144190989</v>
      </c>
    </row>
    <row r="80" spans="1:11" ht="13.5" hidden="1">
      <c r="A80" s="1" t="s">
        <v>69</v>
      </c>
      <c r="B80" s="3">
        <v>102863645</v>
      </c>
      <c r="C80" s="3">
        <v>116571631</v>
      </c>
      <c r="D80" s="3">
        <v>18681955</v>
      </c>
      <c r="E80" s="3">
        <v>128799742</v>
      </c>
      <c r="F80" s="3">
        <v>126998769</v>
      </c>
      <c r="G80" s="3">
        <v>126998769</v>
      </c>
      <c r="H80" s="3">
        <v>32197509</v>
      </c>
      <c r="I80" s="3">
        <v>161126024</v>
      </c>
      <c r="J80" s="3">
        <v>169632940</v>
      </c>
      <c r="K80" s="3">
        <v>178611311</v>
      </c>
    </row>
    <row r="81" spans="1:11" ht="13.5" hidden="1">
      <c r="A81" s="1" t="s">
        <v>70</v>
      </c>
      <c r="B81" s="3">
        <v>19568586</v>
      </c>
      <c r="C81" s="3">
        <v>27146660</v>
      </c>
      <c r="D81" s="3">
        <v>4240921</v>
      </c>
      <c r="E81" s="3">
        <v>16345716</v>
      </c>
      <c r="F81" s="3">
        <v>50825006</v>
      </c>
      <c r="G81" s="3">
        <v>50825006</v>
      </c>
      <c r="H81" s="3">
        <v>1231520</v>
      </c>
      <c r="I81" s="3">
        <v>25944589</v>
      </c>
      <c r="J81" s="3">
        <v>27726557</v>
      </c>
      <c r="K81" s="3">
        <v>29602958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630225106</v>
      </c>
      <c r="C83" s="3">
        <v>692161253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162688817</v>
      </c>
      <c r="E84" s="3">
        <v>143470165</v>
      </c>
      <c r="F84" s="3">
        <v>168853749</v>
      </c>
      <c r="G84" s="3">
        <v>168853749</v>
      </c>
      <c r="H84" s="3">
        <v>98017899</v>
      </c>
      <c r="I84" s="3">
        <v>120434141</v>
      </c>
      <c r="J84" s="3">
        <v>130135385</v>
      </c>
      <c r="K84" s="3">
        <v>142528891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89841384</v>
      </c>
      <c r="C5" s="6">
        <v>96106256</v>
      </c>
      <c r="D5" s="23">
        <v>106472601</v>
      </c>
      <c r="E5" s="24">
        <v>110157707</v>
      </c>
      <c r="F5" s="6">
        <v>110739305</v>
      </c>
      <c r="G5" s="25">
        <v>110739305</v>
      </c>
      <c r="H5" s="26">
        <v>109761351</v>
      </c>
      <c r="I5" s="24">
        <v>116940708</v>
      </c>
      <c r="J5" s="6">
        <v>123255505</v>
      </c>
      <c r="K5" s="25">
        <v>129911305</v>
      </c>
    </row>
    <row r="6" spans="1:11" ht="12.75">
      <c r="A6" s="22" t="s">
        <v>19</v>
      </c>
      <c r="B6" s="6">
        <v>398262799</v>
      </c>
      <c r="C6" s="6">
        <v>436560526</v>
      </c>
      <c r="D6" s="23">
        <v>423210660</v>
      </c>
      <c r="E6" s="24">
        <v>480402544</v>
      </c>
      <c r="F6" s="6">
        <v>478886381</v>
      </c>
      <c r="G6" s="25">
        <v>478886381</v>
      </c>
      <c r="H6" s="26">
        <v>466457634</v>
      </c>
      <c r="I6" s="24">
        <v>528987505</v>
      </c>
      <c r="J6" s="6">
        <v>558865864</v>
      </c>
      <c r="K6" s="25">
        <v>590441212</v>
      </c>
    </row>
    <row r="7" spans="1:11" ht="12.75">
      <c r="A7" s="22" t="s">
        <v>20</v>
      </c>
      <c r="B7" s="6">
        <v>1812230</v>
      </c>
      <c r="C7" s="6">
        <v>2309335</v>
      </c>
      <c r="D7" s="23">
        <v>4487548</v>
      </c>
      <c r="E7" s="24">
        <v>2000000</v>
      </c>
      <c r="F7" s="6">
        <v>2800000</v>
      </c>
      <c r="G7" s="25">
        <v>2800000</v>
      </c>
      <c r="H7" s="26">
        <v>5492763</v>
      </c>
      <c r="I7" s="24">
        <v>2956800</v>
      </c>
      <c r="J7" s="6">
        <v>3116467</v>
      </c>
      <c r="K7" s="25">
        <v>3284756</v>
      </c>
    </row>
    <row r="8" spans="1:11" ht="12.75">
      <c r="A8" s="22" t="s">
        <v>21</v>
      </c>
      <c r="B8" s="6">
        <v>94455355</v>
      </c>
      <c r="C8" s="6">
        <v>106611871</v>
      </c>
      <c r="D8" s="23">
        <v>116357365</v>
      </c>
      <c r="E8" s="24">
        <v>137121579</v>
      </c>
      <c r="F8" s="6">
        <v>138421579</v>
      </c>
      <c r="G8" s="25">
        <v>138421579</v>
      </c>
      <c r="H8" s="26">
        <v>136344449</v>
      </c>
      <c r="I8" s="24">
        <v>156669915</v>
      </c>
      <c r="J8" s="6">
        <v>173520304</v>
      </c>
      <c r="K8" s="25">
        <v>193686159</v>
      </c>
    </row>
    <row r="9" spans="1:11" ht="12.75">
      <c r="A9" s="22" t="s">
        <v>22</v>
      </c>
      <c r="B9" s="6">
        <v>70357205</v>
      </c>
      <c r="C9" s="6">
        <v>68697804</v>
      </c>
      <c r="D9" s="23">
        <v>80798468</v>
      </c>
      <c r="E9" s="24">
        <v>71276852</v>
      </c>
      <c r="F9" s="6">
        <v>54618445</v>
      </c>
      <c r="G9" s="25">
        <v>54618445</v>
      </c>
      <c r="H9" s="26">
        <v>37873556</v>
      </c>
      <c r="I9" s="24">
        <v>85585465</v>
      </c>
      <c r="J9" s="6">
        <v>87728478</v>
      </c>
      <c r="K9" s="25">
        <v>89987218</v>
      </c>
    </row>
    <row r="10" spans="1:11" ht="20.25">
      <c r="A10" s="27" t="s">
        <v>86</v>
      </c>
      <c r="B10" s="28">
        <f>SUM(B5:B9)</f>
        <v>654728973</v>
      </c>
      <c r="C10" s="29">
        <f aca="true" t="shared" si="0" ref="C10:K10">SUM(C5:C9)</f>
        <v>710285792</v>
      </c>
      <c r="D10" s="30">
        <f t="shared" si="0"/>
        <v>731326642</v>
      </c>
      <c r="E10" s="28">
        <f t="shared" si="0"/>
        <v>800958682</v>
      </c>
      <c r="F10" s="29">
        <f t="shared" si="0"/>
        <v>785465710</v>
      </c>
      <c r="G10" s="31">
        <f t="shared" si="0"/>
        <v>785465710</v>
      </c>
      <c r="H10" s="32">
        <f t="shared" si="0"/>
        <v>755929753</v>
      </c>
      <c r="I10" s="28">
        <f t="shared" si="0"/>
        <v>891140393</v>
      </c>
      <c r="J10" s="29">
        <f t="shared" si="0"/>
        <v>946486618</v>
      </c>
      <c r="K10" s="31">
        <f t="shared" si="0"/>
        <v>1007310650</v>
      </c>
    </row>
    <row r="11" spans="1:11" ht="12.75">
      <c r="A11" s="22" t="s">
        <v>23</v>
      </c>
      <c r="B11" s="6">
        <v>143155909</v>
      </c>
      <c r="C11" s="6">
        <v>157125000</v>
      </c>
      <c r="D11" s="23">
        <v>135185624</v>
      </c>
      <c r="E11" s="24">
        <v>196158190</v>
      </c>
      <c r="F11" s="6">
        <v>186800279</v>
      </c>
      <c r="G11" s="25">
        <v>186800279</v>
      </c>
      <c r="H11" s="26">
        <v>175945968</v>
      </c>
      <c r="I11" s="24">
        <v>209696988</v>
      </c>
      <c r="J11" s="6">
        <v>220019731</v>
      </c>
      <c r="K11" s="25">
        <v>233165985</v>
      </c>
    </row>
    <row r="12" spans="1:11" ht="12.75">
      <c r="A12" s="22" t="s">
        <v>24</v>
      </c>
      <c r="B12" s="6">
        <v>9222847</v>
      </c>
      <c r="C12" s="6">
        <v>10023891</v>
      </c>
      <c r="D12" s="23">
        <v>10666065</v>
      </c>
      <c r="E12" s="24">
        <v>12091333</v>
      </c>
      <c r="F12" s="6">
        <v>11075754</v>
      </c>
      <c r="G12" s="25">
        <v>11075754</v>
      </c>
      <c r="H12" s="26">
        <v>10850669</v>
      </c>
      <c r="I12" s="24">
        <v>11795677</v>
      </c>
      <c r="J12" s="6">
        <v>12562396</v>
      </c>
      <c r="K12" s="25">
        <v>13228203</v>
      </c>
    </row>
    <row r="13" spans="1:11" ht="12.75">
      <c r="A13" s="22" t="s">
        <v>87</v>
      </c>
      <c r="B13" s="6">
        <v>43236424</v>
      </c>
      <c r="C13" s="6">
        <v>36839440</v>
      </c>
      <c r="D13" s="23">
        <v>39091926</v>
      </c>
      <c r="E13" s="24">
        <v>38768274</v>
      </c>
      <c r="F13" s="6">
        <v>38921714</v>
      </c>
      <c r="G13" s="25">
        <v>38921714</v>
      </c>
      <c r="H13" s="26">
        <v>33691398</v>
      </c>
      <c r="I13" s="24">
        <v>38768608</v>
      </c>
      <c r="J13" s="6">
        <v>39845956</v>
      </c>
      <c r="K13" s="25">
        <v>41687517</v>
      </c>
    </row>
    <row r="14" spans="1:11" ht="12.75">
      <c r="A14" s="22" t="s">
        <v>25</v>
      </c>
      <c r="B14" s="6">
        <v>14457584</v>
      </c>
      <c r="C14" s="6">
        <v>11261531</v>
      </c>
      <c r="D14" s="23">
        <v>5657279</v>
      </c>
      <c r="E14" s="24">
        <v>9711200</v>
      </c>
      <c r="F14" s="6">
        <v>9692381</v>
      </c>
      <c r="G14" s="25">
        <v>9692381</v>
      </c>
      <c r="H14" s="26">
        <v>4897199</v>
      </c>
      <c r="I14" s="24">
        <v>7711200</v>
      </c>
      <c r="J14" s="6">
        <v>7607693</v>
      </c>
      <c r="K14" s="25">
        <v>7547828</v>
      </c>
    </row>
    <row r="15" spans="1:11" ht="12.75">
      <c r="A15" s="22" t="s">
        <v>26</v>
      </c>
      <c r="B15" s="6">
        <v>276716939</v>
      </c>
      <c r="C15" s="6">
        <v>273373633</v>
      </c>
      <c r="D15" s="23">
        <v>286272495</v>
      </c>
      <c r="E15" s="24">
        <v>318518088</v>
      </c>
      <c r="F15" s="6">
        <v>320898854</v>
      </c>
      <c r="G15" s="25">
        <v>320898854</v>
      </c>
      <c r="H15" s="26">
        <v>311826868</v>
      </c>
      <c r="I15" s="24">
        <v>356795723</v>
      </c>
      <c r="J15" s="6">
        <v>375263357</v>
      </c>
      <c r="K15" s="25">
        <v>394957779</v>
      </c>
    </row>
    <row r="16" spans="1:11" ht="12.75">
      <c r="A16" s="22" t="s">
        <v>21</v>
      </c>
      <c r="B16" s="6">
        <v>0</v>
      </c>
      <c r="C16" s="6">
        <v>4969885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202615610</v>
      </c>
      <c r="C17" s="6">
        <v>247934678</v>
      </c>
      <c r="D17" s="23">
        <v>240145975</v>
      </c>
      <c r="E17" s="24">
        <v>242084249</v>
      </c>
      <c r="F17" s="6">
        <v>225594227</v>
      </c>
      <c r="G17" s="25">
        <v>225594227</v>
      </c>
      <c r="H17" s="26">
        <v>253537664</v>
      </c>
      <c r="I17" s="24">
        <v>279857070</v>
      </c>
      <c r="J17" s="6">
        <v>286970995</v>
      </c>
      <c r="K17" s="25">
        <v>301435356</v>
      </c>
    </row>
    <row r="18" spans="1:11" ht="12.75">
      <c r="A18" s="33" t="s">
        <v>28</v>
      </c>
      <c r="B18" s="34">
        <f>SUM(B11:B17)</f>
        <v>689405313</v>
      </c>
      <c r="C18" s="35">
        <f aca="true" t="shared" si="1" ref="C18:K18">SUM(C11:C17)</f>
        <v>741528058</v>
      </c>
      <c r="D18" s="36">
        <f t="shared" si="1"/>
        <v>717019364</v>
      </c>
      <c r="E18" s="34">
        <f t="shared" si="1"/>
        <v>817331334</v>
      </c>
      <c r="F18" s="35">
        <f t="shared" si="1"/>
        <v>792983209</v>
      </c>
      <c r="G18" s="37">
        <f t="shared" si="1"/>
        <v>792983209</v>
      </c>
      <c r="H18" s="38">
        <f t="shared" si="1"/>
        <v>790749766</v>
      </c>
      <c r="I18" s="34">
        <f t="shared" si="1"/>
        <v>904625266</v>
      </c>
      <c r="J18" s="35">
        <f t="shared" si="1"/>
        <v>942270128</v>
      </c>
      <c r="K18" s="37">
        <f t="shared" si="1"/>
        <v>992022668</v>
      </c>
    </row>
    <row r="19" spans="1:11" ht="12.75">
      <c r="A19" s="33" t="s">
        <v>29</v>
      </c>
      <c r="B19" s="39">
        <f>+B10-B18</f>
        <v>-34676340</v>
      </c>
      <c r="C19" s="40">
        <f aca="true" t="shared" si="2" ref="C19:K19">+C10-C18</f>
        <v>-31242266</v>
      </c>
      <c r="D19" s="41">
        <f t="shared" si="2"/>
        <v>14307278</v>
      </c>
      <c r="E19" s="39">
        <f t="shared" si="2"/>
        <v>-16372652</v>
      </c>
      <c r="F19" s="40">
        <f t="shared" si="2"/>
        <v>-7517499</v>
      </c>
      <c r="G19" s="42">
        <f t="shared" si="2"/>
        <v>-7517499</v>
      </c>
      <c r="H19" s="43">
        <f t="shared" si="2"/>
        <v>-34820013</v>
      </c>
      <c r="I19" s="39">
        <f t="shared" si="2"/>
        <v>-13484873</v>
      </c>
      <c r="J19" s="40">
        <f t="shared" si="2"/>
        <v>4216490</v>
      </c>
      <c r="K19" s="42">
        <f t="shared" si="2"/>
        <v>15287982</v>
      </c>
    </row>
    <row r="20" spans="1:11" ht="20.25">
      <c r="A20" s="44" t="s">
        <v>30</v>
      </c>
      <c r="B20" s="45">
        <v>35380454</v>
      </c>
      <c r="C20" s="46">
        <v>40266629</v>
      </c>
      <c r="D20" s="47">
        <v>24595049</v>
      </c>
      <c r="E20" s="45">
        <v>69335200</v>
      </c>
      <c r="F20" s="46">
        <v>71692646</v>
      </c>
      <c r="G20" s="48">
        <v>71692646</v>
      </c>
      <c r="H20" s="49">
        <v>58282000</v>
      </c>
      <c r="I20" s="45">
        <v>64404000</v>
      </c>
      <c r="J20" s="46">
        <v>66820000</v>
      </c>
      <c r="K20" s="48">
        <v>73058000</v>
      </c>
    </row>
    <row r="21" spans="1:11" ht="12.75">
      <c r="A21" s="22" t="s">
        <v>88</v>
      </c>
      <c r="B21" s="50">
        <v>0</v>
      </c>
      <c r="C21" s="51">
        <v>0</v>
      </c>
      <c r="D21" s="52">
        <v>51487804</v>
      </c>
      <c r="E21" s="50">
        <v>1230000</v>
      </c>
      <c r="F21" s="51">
        <v>1257371</v>
      </c>
      <c r="G21" s="53">
        <v>1257371</v>
      </c>
      <c r="H21" s="54">
        <v>10824286</v>
      </c>
      <c r="I21" s="50">
        <v>0</v>
      </c>
      <c r="J21" s="51">
        <v>0</v>
      </c>
      <c r="K21" s="53">
        <v>0</v>
      </c>
    </row>
    <row r="22" spans="1:11" ht="12.75">
      <c r="A22" s="55" t="s">
        <v>89</v>
      </c>
      <c r="B22" s="56">
        <f>SUM(B19:B21)</f>
        <v>704114</v>
      </c>
      <c r="C22" s="57">
        <f aca="true" t="shared" si="3" ref="C22:K22">SUM(C19:C21)</f>
        <v>9024363</v>
      </c>
      <c r="D22" s="58">
        <f t="shared" si="3"/>
        <v>90390131</v>
      </c>
      <c r="E22" s="56">
        <f t="shared" si="3"/>
        <v>54192548</v>
      </c>
      <c r="F22" s="57">
        <f t="shared" si="3"/>
        <v>65432518</v>
      </c>
      <c r="G22" s="59">
        <f t="shared" si="3"/>
        <v>65432518</v>
      </c>
      <c r="H22" s="60">
        <f t="shared" si="3"/>
        <v>34286273</v>
      </c>
      <c r="I22" s="56">
        <f t="shared" si="3"/>
        <v>50919127</v>
      </c>
      <c r="J22" s="57">
        <f t="shared" si="3"/>
        <v>71036490</v>
      </c>
      <c r="K22" s="59">
        <f t="shared" si="3"/>
        <v>88345982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704114</v>
      </c>
      <c r="C24" s="40">
        <f aca="true" t="shared" si="4" ref="C24:K24">SUM(C22:C23)</f>
        <v>9024363</v>
      </c>
      <c r="D24" s="41">
        <f t="shared" si="4"/>
        <v>90390131</v>
      </c>
      <c r="E24" s="39">
        <f t="shared" si="4"/>
        <v>54192548</v>
      </c>
      <c r="F24" s="40">
        <f t="shared" si="4"/>
        <v>65432518</v>
      </c>
      <c r="G24" s="42">
        <f t="shared" si="4"/>
        <v>65432518</v>
      </c>
      <c r="H24" s="43">
        <f t="shared" si="4"/>
        <v>34286273</v>
      </c>
      <c r="I24" s="39">
        <f t="shared" si="4"/>
        <v>50919127</v>
      </c>
      <c r="J24" s="40">
        <f t="shared" si="4"/>
        <v>71036490</v>
      </c>
      <c r="K24" s="42">
        <f t="shared" si="4"/>
        <v>88345982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32029154</v>
      </c>
      <c r="C27" s="7">
        <v>34575132</v>
      </c>
      <c r="D27" s="69">
        <v>60221509</v>
      </c>
      <c r="E27" s="70">
        <v>90467795</v>
      </c>
      <c r="F27" s="7">
        <v>95270367</v>
      </c>
      <c r="G27" s="71">
        <v>95270367</v>
      </c>
      <c r="H27" s="72">
        <v>40388227</v>
      </c>
      <c r="I27" s="70">
        <v>82354000</v>
      </c>
      <c r="J27" s="7">
        <v>79963000</v>
      </c>
      <c r="K27" s="71">
        <v>88322000</v>
      </c>
    </row>
    <row r="28" spans="1:11" ht="12.75">
      <c r="A28" s="73" t="s">
        <v>34</v>
      </c>
      <c r="B28" s="6">
        <v>27269016</v>
      </c>
      <c r="C28" s="6">
        <v>31325942</v>
      </c>
      <c r="D28" s="23">
        <v>57455852</v>
      </c>
      <c r="E28" s="24">
        <v>62691200</v>
      </c>
      <c r="F28" s="6">
        <v>64497081</v>
      </c>
      <c r="G28" s="25">
        <v>64497081</v>
      </c>
      <c r="H28" s="26">
        <v>26150692</v>
      </c>
      <c r="I28" s="24">
        <v>59154000</v>
      </c>
      <c r="J28" s="6">
        <v>55995000</v>
      </c>
      <c r="K28" s="25">
        <v>59158000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4760138</v>
      </c>
      <c r="C31" s="6">
        <v>3249190</v>
      </c>
      <c r="D31" s="23">
        <v>0</v>
      </c>
      <c r="E31" s="24">
        <v>0</v>
      </c>
      <c r="F31" s="6">
        <v>329000</v>
      </c>
      <c r="G31" s="25">
        <v>329000</v>
      </c>
      <c r="H31" s="26">
        <v>906564</v>
      </c>
      <c r="I31" s="24">
        <v>23200000</v>
      </c>
      <c r="J31" s="6">
        <v>23968000</v>
      </c>
      <c r="K31" s="25">
        <v>29164000</v>
      </c>
    </row>
    <row r="32" spans="1:11" ht="12.75">
      <c r="A32" s="33" t="s">
        <v>37</v>
      </c>
      <c r="B32" s="7">
        <f>SUM(B28:B31)</f>
        <v>32029154</v>
      </c>
      <c r="C32" s="7">
        <f aca="true" t="shared" si="5" ref="C32:K32">SUM(C28:C31)</f>
        <v>34575132</v>
      </c>
      <c r="D32" s="69">
        <f t="shared" si="5"/>
        <v>57455852</v>
      </c>
      <c r="E32" s="70">
        <f t="shared" si="5"/>
        <v>62691200</v>
      </c>
      <c r="F32" s="7">
        <f t="shared" si="5"/>
        <v>64826081</v>
      </c>
      <c r="G32" s="71">
        <f t="shared" si="5"/>
        <v>64826081</v>
      </c>
      <c r="H32" s="72">
        <f t="shared" si="5"/>
        <v>27057256</v>
      </c>
      <c r="I32" s="70">
        <f t="shared" si="5"/>
        <v>82354000</v>
      </c>
      <c r="J32" s="7">
        <f t="shared" si="5"/>
        <v>79963000</v>
      </c>
      <c r="K32" s="71">
        <f t="shared" si="5"/>
        <v>88322000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121916402</v>
      </c>
      <c r="C35" s="6">
        <v>135073329</v>
      </c>
      <c r="D35" s="23">
        <v>100242098</v>
      </c>
      <c r="E35" s="24">
        <v>183797408</v>
      </c>
      <c r="F35" s="6">
        <v>270404983</v>
      </c>
      <c r="G35" s="25">
        <v>270404983</v>
      </c>
      <c r="H35" s="26">
        <v>375017470</v>
      </c>
      <c r="I35" s="24">
        <v>279778360</v>
      </c>
      <c r="J35" s="6">
        <v>291088253</v>
      </c>
      <c r="K35" s="25">
        <v>308857334</v>
      </c>
    </row>
    <row r="36" spans="1:11" ht="12.75">
      <c r="A36" s="22" t="s">
        <v>40</v>
      </c>
      <c r="B36" s="6">
        <v>819389291</v>
      </c>
      <c r="C36" s="6">
        <v>822260163</v>
      </c>
      <c r="D36" s="23">
        <v>33375594</v>
      </c>
      <c r="E36" s="24">
        <v>916782120</v>
      </c>
      <c r="F36" s="6">
        <v>900491328</v>
      </c>
      <c r="G36" s="25">
        <v>900491328</v>
      </c>
      <c r="H36" s="26">
        <v>904645193</v>
      </c>
      <c r="I36" s="24">
        <v>928660353</v>
      </c>
      <c r="J36" s="6">
        <v>966386397</v>
      </c>
      <c r="K36" s="25">
        <v>1021379880</v>
      </c>
    </row>
    <row r="37" spans="1:11" ht="12.75">
      <c r="A37" s="22" t="s">
        <v>41</v>
      </c>
      <c r="B37" s="6">
        <v>158175780</v>
      </c>
      <c r="C37" s="6">
        <v>164940826</v>
      </c>
      <c r="D37" s="23">
        <v>82378656</v>
      </c>
      <c r="E37" s="24">
        <v>144010090</v>
      </c>
      <c r="F37" s="6">
        <v>271629470</v>
      </c>
      <c r="G37" s="25">
        <v>271629470</v>
      </c>
      <c r="H37" s="26">
        <v>389444567</v>
      </c>
      <c r="I37" s="24">
        <v>271977489</v>
      </c>
      <c r="J37" s="6">
        <v>272410381</v>
      </c>
      <c r="K37" s="25">
        <v>272156919</v>
      </c>
    </row>
    <row r="38" spans="1:11" ht="12.75">
      <c r="A38" s="22" t="s">
        <v>42</v>
      </c>
      <c r="B38" s="6">
        <v>121422264</v>
      </c>
      <c r="C38" s="6">
        <v>116254302</v>
      </c>
      <c r="D38" s="23">
        <v>-44864506</v>
      </c>
      <c r="E38" s="24">
        <v>133012430</v>
      </c>
      <c r="F38" s="6">
        <v>88977008</v>
      </c>
      <c r="G38" s="25">
        <v>88977008</v>
      </c>
      <c r="H38" s="26">
        <v>93767974</v>
      </c>
      <c r="I38" s="24">
        <v>87413577</v>
      </c>
      <c r="J38" s="6">
        <v>85680979</v>
      </c>
      <c r="K38" s="25">
        <v>84480073</v>
      </c>
    </row>
    <row r="39" spans="1:11" ht="12.75">
      <c r="A39" s="22" t="s">
        <v>43</v>
      </c>
      <c r="B39" s="6">
        <v>661707649</v>
      </c>
      <c r="C39" s="6">
        <v>676138364</v>
      </c>
      <c r="D39" s="23">
        <v>5713407</v>
      </c>
      <c r="E39" s="24">
        <v>769364460</v>
      </c>
      <c r="F39" s="6">
        <v>744857315</v>
      </c>
      <c r="G39" s="25">
        <v>744857315</v>
      </c>
      <c r="H39" s="26">
        <v>722982222</v>
      </c>
      <c r="I39" s="24">
        <v>798128520</v>
      </c>
      <c r="J39" s="6">
        <v>828346800</v>
      </c>
      <c r="K39" s="25">
        <v>885254240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30214104</v>
      </c>
      <c r="C42" s="6">
        <v>33963882</v>
      </c>
      <c r="D42" s="23">
        <v>-533649943</v>
      </c>
      <c r="E42" s="24">
        <v>-640652790</v>
      </c>
      <c r="F42" s="6">
        <v>-644528287</v>
      </c>
      <c r="G42" s="25">
        <v>-644528287</v>
      </c>
      <c r="H42" s="26">
        <v>-622291835</v>
      </c>
      <c r="I42" s="24">
        <v>-715080387</v>
      </c>
      <c r="J42" s="6">
        <v>-745463477</v>
      </c>
      <c r="K42" s="25">
        <v>-786842044</v>
      </c>
    </row>
    <row r="43" spans="1:11" ht="12.75">
      <c r="A43" s="22" t="s">
        <v>46</v>
      </c>
      <c r="B43" s="6">
        <v>-31206477</v>
      </c>
      <c r="C43" s="6">
        <v>-34574662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-3063231</v>
      </c>
      <c r="C44" s="6">
        <v>-3356578</v>
      </c>
      <c r="D44" s="23">
        <v>4016746</v>
      </c>
      <c r="E44" s="24">
        <v>2759274</v>
      </c>
      <c r="F44" s="6">
        <v>433519</v>
      </c>
      <c r="G44" s="25">
        <v>433519</v>
      </c>
      <c r="H44" s="26">
        <v>-3234665</v>
      </c>
      <c r="I44" s="24">
        <v>-4358431</v>
      </c>
      <c r="J44" s="6">
        <v>-4791323</v>
      </c>
      <c r="K44" s="25">
        <v>-4537861</v>
      </c>
    </row>
    <row r="45" spans="1:11" ht="12.75">
      <c r="A45" s="33" t="s">
        <v>48</v>
      </c>
      <c r="B45" s="7">
        <v>15282319</v>
      </c>
      <c r="C45" s="7">
        <v>11314960</v>
      </c>
      <c r="D45" s="69">
        <v>-529633197</v>
      </c>
      <c r="E45" s="70">
        <v>-632082750</v>
      </c>
      <c r="F45" s="7">
        <v>-639849456</v>
      </c>
      <c r="G45" s="71">
        <v>-639849456</v>
      </c>
      <c r="H45" s="72">
        <v>-578219759</v>
      </c>
      <c r="I45" s="70">
        <v>-707138154</v>
      </c>
      <c r="J45" s="7">
        <v>-735410421</v>
      </c>
      <c r="K45" s="71">
        <v>-772449450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15282318</v>
      </c>
      <c r="C48" s="6">
        <v>11314951</v>
      </c>
      <c r="D48" s="23">
        <v>35991790</v>
      </c>
      <c r="E48" s="24">
        <v>5810766</v>
      </c>
      <c r="F48" s="6">
        <v>12300664</v>
      </c>
      <c r="G48" s="25">
        <v>12300664</v>
      </c>
      <c r="H48" s="26">
        <v>41631142</v>
      </c>
      <c r="I48" s="24">
        <v>14844379</v>
      </c>
      <c r="J48" s="6">
        <v>18930455</v>
      </c>
      <c r="K48" s="25">
        <v>29058585</v>
      </c>
    </row>
    <row r="49" spans="1:11" ht="12.75">
      <c r="A49" s="22" t="s">
        <v>51</v>
      </c>
      <c r="B49" s="6">
        <f>+B75</f>
        <v>53845203.0375139</v>
      </c>
      <c r="C49" s="6">
        <f aca="true" t="shared" si="6" ref="C49:K49">+C75</f>
        <v>36879889.94973102</v>
      </c>
      <c r="D49" s="23">
        <f t="shared" si="6"/>
        <v>167576679</v>
      </c>
      <c r="E49" s="24">
        <f t="shared" si="6"/>
        <v>267633385</v>
      </c>
      <c r="F49" s="6">
        <f t="shared" si="6"/>
        <v>381849004</v>
      </c>
      <c r="G49" s="25">
        <f t="shared" si="6"/>
        <v>381849004</v>
      </c>
      <c r="H49" s="26">
        <f t="shared" si="6"/>
        <v>348971580</v>
      </c>
      <c r="I49" s="24">
        <f t="shared" si="6"/>
        <v>381849004</v>
      </c>
      <c r="J49" s="6">
        <f t="shared" si="6"/>
        <v>381849004</v>
      </c>
      <c r="K49" s="25">
        <f t="shared" si="6"/>
        <v>381849004</v>
      </c>
    </row>
    <row r="50" spans="1:11" ht="12.75">
      <c r="A50" s="33" t="s">
        <v>52</v>
      </c>
      <c r="B50" s="7">
        <f>+B48-B49</f>
        <v>-38562885.0375139</v>
      </c>
      <c r="C50" s="7">
        <f aca="true" t="shared" si="7" ref="C50:K50">+C48-C49</f>
        <v>-25564938.949731022</v>
      </c>
      <c r="D50" s="69">
        <f t="shared" si="7"/>
        <v>-131584889</v>
      </c>
      <c r="E50" s="70">
        <f t="shared" si="7"/>
        <v>-261822619</v>
      </c>
      <c r="F50" s="7">
        <f t="shared" si="7"/>
        <v>-369548340</v>
      </c>
      <c r="G50" s="71">
        <f t="shared" si="7"/>
        <v>-369548340</v>
      </c>
      <c r="H50" s="72">
        <f t="shared" si="7"/>
        <v>-307340438</v>
      </c>
      <c r="I50" s="70">
        <f t="shared" si="7"/>
        <v>-367004625</v>
      </c>
      <c r="J50" s="7">
        <f t="shared" si="7"/>
        <v>-362918549</v>
      </c>
      <c r="K50" s="71">
        <f t="shared" si="7"/>
        <v>-352790419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815403154</v>
      </c>
      <c r="C53" s="6">
        <v>822260206</v>
      </c>
      <c r="D53" s="23">
        <v>19071277</v>
      </c>
      <c r="E53" s="24">
        <v>881939543</v>
      </c>
      <c r="F53" s="6">
        <v>853157967</v>
      </c>
      <c r="G53" s="25">
        <v>853157967</v>
      </c>
      <c r="H53" s="26">
        <v>830153219</v>
      </c>
      <c r="I53" s="24">
        <v>881326992</v>
      </c>
      <c r="J53" s="6">
        <v>919053036</v>
      </c>
      <c r="K53" s="25">
        <v>974046519</v>
      </c>
    </row>
    <row r="54" spans="1:11" ht="12.75">
      <c r="A54" s="22" t="s">
        <v>55</v>
      </c>
      <c r="B54" s="6">
        <v>43236424</v>
      </c>
      <c r="C54" s="6">
        <v>36839440</v>
      </c>
      <c r="D54" s="23">
        <v>0</v>
      </c>
      <c r="E54" s="24">
        <v>38768274</v>
      </c>
      <c r="F54" s="6">
        <v>38921714</v>
      </c>
      <c r="G54" s="25">
        <v>38921714</v>
      </c>
      <c r="H54" s="26">
        <v>33528535</v>
      </c>
      <c r="I54" s="24">
        <v>38768608</v>
      </c>
      <c r="J54" s="6">
        <v>39845956</v>
      </c>
      <c r="K54" s="25">
        <v>41687517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29600000</v>
      </c>
      <c r="F55" s="6">
        <v>33909139</v>
      </c>
      <c r="G55" s="25">
        <v>33909139</v>
      </c>
      <c r="H55" s="26">
        <v>29012661</v>
      </c>
      <c r="I55" s="24">
        <v>13980000</v>
      </c>
      <c r="J55" s="6">
        <v>11500000</v>
      </c>
      <c r="K55" s="25">
        <v>12500000</v>
      </c>
    </row>
    <row r="56" spans="1:11" ht="12.75">
      <c r="A56" s="22" t="s">
        <v>57</v>
      </c>
      <c r="B56" s="6">
        <v>21475149</v>
      </c>
      <c r="C56" s="6">
        <v>19416977</v>
      </c>
      <c r="D56" s="23">
        <v>22448615</v>
      </c>
      <c r="E56" s="24">
        <v>28205080</v>
      </c>
      <c r="F56" s="6">
        <v>22697557</v>
      </c>
      <c r="G56" s="25">
        <v>22697557</v>
      </c>
      <c r="H56" s="26">
        <v>28459432</v>
      </c>
      <c r="I56" s="24">
        <v>26017371</v>
      </c>
      <c r="J56" s="6">
        <v>27056808</v>
      </c>
      <c r="K56" s="25">
        <v>28521468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24618964</v>
      </c>
      <c r="C60" s="6">
        <v>26401689</v>
      </c>
      <c r="D60" s="23">
        <v>34583357</v>
      </c>
      <c r="E60" s="24">
        <v>43361111</v>
      </c>
      <c r="F60" s="6">
        <v>43361111</v>
      </c>
      <c r="G60" s="25">
        <v>43361111</v>
      </c>
      <c r="H60" s="26">
        <v>41996531</v>
      </c>
      <c r="I60" s="24">
        <v>45152047</v>
      </c>
      <c r="J60" s="6">
        <v>47618298</v>
      </c>
      <c r="K60" s="25">
        <v>50219298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0.7358290980273269</v>
      </c>
      <c r="C70" s="5">
        <f aca="true" t="shared" si="8" ref="C70:K70">IF(ISERROR(C71/C72),0,(C71/C72))</f>
        <v>0.8043194086508392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403603793</v>
      </c>
      <c r="C71" s="2">
        <f aca="true" t="shared" si="9" ref="C71:K71">+C83</f>
        <v>473338026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548502083</v>
      </c>
      <c r="C72" s="2">
        <f aca="true" t="shared" si="10" ref="C72:K72">+C77</f>
        <v>588495094</v>
      </c>
      <c r="D72" s="2">
        <f t="shared" si="10"/>
        <v>588927881</v>
      </c>
      <c r="E72" s="2">
        <f t="shared" si="10"/>
        <v>644167751</v>
      </c>
      <c r="F72" s="2">
        <f t="shared" si="10"/>
        <v>619354668</v>
      </c>
      <c r="G72" s="2">
        <f t="shared" si="10"/>
        <v>619354668</v>
      </c>
      <c r="H72" s="2">
        <f t="shared" si="10"/>
        <v>588023003</v>
      </c>
      <c r="I72" s="2">
        <f t="shared" si="10"/>
        <v>705230406</v>
      </c>
      <c r="J72" s="2">
        <f t="shared" si="10"/>
        <v>742147279</v>
      </c>
      <c r="K72" s="2">
        <f t="shared" si="10"/>
        <v>781141229</v>
      </c>
    </row>
    <row r="73" spans="1:11" ht="12.75" hidden="1">
      <c r="A73" s="2" t="s">
        <v>94</v>
      </c>
      <c r="B73" s="2">
        <f>+B74</f>
        <v>-24098157.833333336</v>
      </c>
      <c r="C73" s="2">
        <f aca="true" t="shared" si="11" ref="C73:K73">+(C78+C80+C81+C82)-(B78+B80+B81+B82)</f>
        <v>16368025</v>
      </c>
      <c r="D73" s="2">
        <f t="shared" si="11"/>
        <v>-57286678</v>
      </c>
      <c r="E73" s="2">
        <f t="shared" si="11"/>
        <v>111855716</v>
      </c>
      <c r="F73" s="2">
        <f>+(F78+F80+F81+F82)-(D78+D80+D81+D82)</f>
        <v>190283393</v>
      </c>
      <c r="G73" s="2">
        <f>+(G78+G80+G81+G82)-(D78+D80+D81+D82)</f>
        <v>190283393</v>
      </c>
      <c r="H73" s="2">
        <f>+(H78+H80+H81+H82)-(D78+D80+D81+D82)</f>
        <v>265336618</v>
      </c>
      <c r="I73" s="2">
        <f>+(I78+I80+I81+I82)-(E78+E80+E81+E82)</f>
        <v>85257339</v>
      </c>
      <c r="J73" s="2">
        <f t="shared" si="11"/>
        <v>7223817</v>
      </c>
      <c r="K73" s="2">
        <f t="shared" si="11"/>
        <v>7640951</v>
      </c>
    </row>
    <row r="74" spans="1:11" ht="12.75" hidden="1">
      <c r="A74" s="2" t="s">
        <v>95</v>
      </c>
      <c r="B74" s="2">
        <f>+TREND(C74:E74)</f>
        <v>-24098157.833333336</v>
      </c>
      <c r="C74" s="2">
        <f>+C73</f>
        <v>16368025</v>
      </c>
      <c r="D74" s="2">
        <f aca="true" t="shared" si="12" ref="D74:K74">+D73</f>
        <v>-57286678</v>
      </c>
      <c r="E74" s="2">
        <f t="shared" si="12"/>
        <v>111855716</v>
      </c>
      <c r="F74" s="2">
        <f t="shared" si="12"/>
        <v>190283393</v>
      </c>
      <c r="G74" s="2">
        <f t="shared" si="12"/>
        <v>190283393</v>
      </c>
      <c r="H74" s="2">
        <f t="shared" si="12"/>
        <v>265336618</v>
      </c>
      <c r="I74" s="2">
        <f t="shared" si="12"/>
        <v>85257339</v>
      </c>
      <c r="J74" s="2">
        <f t="shared" si="12"/>
        <v>7223817</v>
      </c>
      <c r="K74" s="2">
        <f t="shared" si="12"/>
        <v>7640951</v>
      </c>
    </row>
    <row r="75" spans="1:11" ht="12.75" hidden="1">
      <c r="A75" s="2" t="s">
        <v>96</v>
      </c>
      <c r="B75" s="2">
        <f>+B84-(((B80+B81+B78)*B70)-B79)</f>
        <v>53845203.0375139</v>
      </c>
      <c r="C75" s="2">
        <f aca="true" t="shared" si="13" ref="C75:K75">+C84-(((C80+C81+C78)*C70)-C79)</f>
        <v>36879889.94973102</v>
      </c>
      <c r="D75" s="2">
        <f t="shared" si="13"/>
        <v>167576679</v>
      </c>
      <c r="E75" s="2">
        <f t="shared" si="13"/>
        <v>267633385</v>
      </c>
      <c r="F75" s="2">
        <f t="shared" si="13"/>
        <v>381849004</v>
      </c>
      <c r="G75" s="2">
        <f t="shared" si="13"/>
        <v>381849004</v>
      </c>
      <c r="H75" s="2">
        <f t="shared" si="13"/>
        <v>348971580</v>
      </c>
      <c r="I75" s="2">
        <f t="shared" si="13"/>
        <v>381849004</v>
      </c>
      <c r="J75" s="2">
        <f t="shared" si="13"/>
        <v>381849004</v>
      </c>
      <c r="K75" s="2">
        <f t="shared" si="13"/>
        <v>381849004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548502083</v>
      </c>
      <c r="C77" s="3">
        <v>588495094</v>
      </c>
      <c r="D77" s="3">
        <v>588927881</v>
      </c>
      <c r="E77" s="3">
        <v>644167751</v>
      </c>
      <c r="F77" s="3">
        <v>619354668</v>
      </c>
      <c r="G77" s="3">
        <v>619354668</v>
      </c>
      <c r="H77" s="3">
        <v>588023003</v>
      </c>
      <c r="I77" s="3">
        <v>705230406</v>
      </c>
      <c r="J77" s="3">
        <v>742147279</v>
      </c>
      <c r="K77" s="3">
        <v>781141229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130238785</v>
      </c>
      <c r="C79" s="3">
        <v>133549238</v>
      </c>
      <c r="D79" s="3">
        <v>68690039</v>
      </c>
      <c r="E79" s="3">
        <v>124653155</v>
      </c>
      <c r="F79" s="3">
        <v>238868774</v>
      </c>
      <c r="G79" s="3">
        <v>238868774</v>
      </c>
      <c r="H79" s="3">
        <v>348971580</v>
      </c>
      <c r="I79" s="3">
        <v>238868774</v>
      </c>
      <c r="J79" s="3">
        <v>238868774</v>
      </c>
      <c r="K79" s="3">
        <v>238868774</v>
      </c>
    </row>
    <row r="80" spans="1:11" ht="13.5" hidden="1">
      <c r="A80" s="1" t="s">
        <v>69</v>
      </c>
      <c r="B80" s="3">
        <v>95125527</v>
      </c>
      <c r="C80" s="3">
        <v>111177126</v>
      </c>
      <c r="D80" s="3">
        <v>13733731</v>
      </c>
      <c r="E80" s="3">
        <v>158614682</v>
      </c>
      <c r="F80" s="3">
        <v>189629445</v>
      </c>
      <c r="G80" s="3">
        <v>189629445</v>
      </c>
      <c r="H80" s="3">
        <v>204329272</v>
      </c>
      <c r="I80" s="3">
        <v>196459107</v>
      </c>
      <c r="J80" s="3">
        <v>203682924</v>
      </c>
      <c r="K80" s="3">
        <v>211323875</v>
      </c>
    </row>
    <row r="81" spans="1:11" ht="13.5" hidden="1">
      <c r="A81" s="1" t="s">
        <v>70</v>
      </c>
      <c r="B81" s="3">
        <v>8694208</v>
      </c>
      <c r="C81" s="3">
        <v>9010634</v>
      </c>
      <c r="D81" s="3">
        <v>49167351</v>
      </c>
      <c r="E81" s="3">
        <v>16142116</v>
      </c>
      <c r="F81" s="3">
        <v>63555030</v>
      </c>
      <c r="G81" s="3">
        <v>63555030</v>
      </c>
      <c r="H81" s="3">
        <v>123908428</v>
      </c>
      <c r="I81" s="3">
        <v>63555030</v>
      </c>
      <c r="J81" s="3">
        <v>63555030</v>
      </c>
      <c r="K81" s="3">
        <v>63555030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403603793</v>
      </c>
      <c r="C83" s="3">
        <v>473338026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98886640</v>
      </c>
      <c r="E84" s="3">
        <v>142980230</v>
      </c>
      <c r="F84" s="3">
        <v>142980230</v>
      </c>
      <c r="G84" s="3">
        <v>142980230</v>
      </c>
      <c r="H84" s="3">
        <v>0</v>
      </c>
      <c r="I84" s="3">
        <v>142980230</v>
      </c>
      <c r="J84" s="3">
        <v>142980230</v>
      </c>
      <c r="K84" s="3">
        <v>142980230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2518866</v>
      </c>
      <c r="C7" s="6">
        <v>2137929</v>
      </c>
      <c r="D7" s="23">
        <v>2835809</v>
      </c>
      <c r="E7" s="24">
        <v>1680000</v>
      </c>
      <c r="F7" s="6">
        <v>1900000</v>
      </c>
      <c r="G7" s="25">
        <v>1900000</v>
      </c>
      <c r="H7" s="26">
        <v>2944162</v>
      </c>
      <c r="I7" s="24">
        <v>1995000</v>
      </c>
      <c r="J7" s="6">
        <v>2094750</v>
      </c>
      <c r="K7" s="25">
        <v>2199488</v>
      </c>
    </row>
    <row r="8" spans="1:11" ht="12.75">
      <c r="A8" s="22" t="s">
        <v>21</v>
      </c>
      <c r="B8" s="6">
        <v>258610200</v>
      </c>
      <c r="C8" s="6">
        <v>267281891</v>
      </c>
      <c r="D8" s="23">
        <v>263244374</v>
      </c>
      <c r="E8" s="24">
        <v>277241000</v>
      </c>
      <c r="F8" s="6">
        <v>278713386</v>
      </c>
      <c r="G8" s="25">
        <v>278713386</v>
      </c>
      <c r="H8" s="26">
        <v>277892099</v>
      </c>
      <c r="I8" s="24">
        <v>301540826</v>
      </c>
      <c r="J8" s="6">
        <v>310413717</v>
      </c>
      <c r="K8" s="25">
        <v>304154303</v>
      </c>
    </row>
    <row r="9" spans="1:11" ht="12.75">
      <c r="A9" s="22" t="s">
        <v>22</v>
      </c>
      <c r="B9" s="6">
        <v>83017775</v>
      </c>
      <c r="C9" s="6">
        <v>89744190</v>
      </c>
      <c r="D9" s="23">
        <v>85916254</v>
      </c>
      <c r="E9" s="24">
        <v>97045310</v>
      </c>
      <c r="F9" s="6">
        <v>97109096</v>
      </c>
      <c r="G9" s="25">
        <v>97109096</v>
      </c>
      <c r="H9" s="26">
        <v>127957365</v>
      </c>
      <c r="I9" s="24">
        <v>102275355</v>
      </c>
      <c r="J9" s="6">
        <v>107545604</v>
      </c>
      <c r="K9" s="25">
        <v>113090850</v>
      </c>
    </row>
    <row r="10" spans="1:11" ht="20.25">
      <c r="A10" s="27" t="s">
        <v>86</v>
      </c>
      <c r="B10" s="28">
        <f>SUM(B5:B9)</f>
        <v>344146841</v>
      </c>
      <c r="C10" s="29">
        <f aca="true" t="shared" si="0" ref="C10:K10">SUM(C5:C9)</f>
        <v>359164010</v>
      </c>
      <c r="D10" s="30">
        <f t="shared" si="0"/>
        <v>351996437</v>
      </c>
      <c r="E10" s="28">
        <f t="shared" si="0"/>
        <v>375966310</v>
      </c>
      <c r="F10" s="29">
        <f t="shared" si="0"/>
        <v>377722482</v>
      </c>
      <c r="G10" s="31">
        <f t="shared" si="0"/>
        <v>377722482</v>
      </c>
      <c r="H10" s="32">
        <f t="shared" si="0"/>
        <v>408793626</v>
      </c>
      <c r="I10" s="28">
        <f t="shared" si="0"/>
        <v>405811181</v>
      </c>
      <c r="J10" s="29">
        <f t="shared" si="0"/>
        <v>420054071</v>
      </c>
      <c r="K10" s="31">
        <f t="shared" si="0"/>
        <v>419444641</v>
      </c>
    </row>
    <row r="11" spans="1:11" ht="12.75">
      <c r="A11" s="22" t="s">
        <v>23</v>
      </c>
      <c r="B11" s="6">
        <v>228998467</v>
      </c>
      <c r="C11" s="6">
        <v>245454976</v>
      </c>
      <c r="D11" s="23">
        <v>255327164</v>
      </c>
      <c r="E11" s="24">
        <v>252666565</v>
      </c>
      <c r="F11" s="6">
        <v>260289861</v>
      </c>
      <c r="G11" s="25">
        <v>260289861</v>
      </c>
      <c r="H11" s="26">
        <v>262021167</v>
      </c>
      <c r="I11" s="24">
        <v>276024667</v>
      </c>
      <c r="J11" s="6">
        <v>293312493</v>
      </c>
      <c r="K11" s="25">
        <v>311714883</v>
      </c>
    </row>
    <row r="12" spans="1:11" ht="12.75">
      <c r="A12" s="22" t="s">
        <v>24</v>
      </c>
      <c r="B12" s="6">
        <v>12431722</v>
      </c>
      <c r="C12" s="6">
        <v>11499649</v>
      </c>
      <c r="D12" s="23">
        <v>12898448</v>
      </c>
      <c r="E12" s="24">
        <v>14027821</v>
      </c>
      <c r="F12" s="6">
        <v>13174300</v>
      </c>
      <c r="G12" s="25">
        <v>13174300</v>
      </c>
      <c r="H12" s="26">
        <v>13431978</v>
      </c>
      <c r="I12" s="24">
        <v>14030631</v>
      </c>
      <c r="J12" s="6">
        <v>14942620</v>
      </c>
      <c r="K12" s="25">
        <v>15913888</v>
      </c>
    </row>
    <row r="13" spans="1:11" ht="12.75">
      <c r="A13" s="22" t="s">
        <v>87</v>
      </c>
      <c r="B13" s="6">
        <v>22294572</v>
      </c>
      <c r="C13" s="6">
        <v>16230445</v>
      </c>
      <c r="D13" s="23">
        <v>25865755</v>
      </c>
      <c r="E13" s="24">
        <v>12099180</v>
      </c>
      <c r="F13" s="6">
        <v>11620103</v>
      </c>
      <c r="G13" s="25">
        <v>11620103</v>
      </c>
      <c r="H13" s="26">
        <v>11509151</v>
      </c>
      <c r="I13" s="24">
        <v>11620103</v>
      </c>
      <c r="J13" s="6">
        <v>11620103</v>
      </c>
      <c r="K13" s="25">
        <v>11620103</v>
      </c>
    </row>
    <row r="14" spans="1:11" ht="12.75">
      <c r="A14" s="22" t="s">
        <v>25</v>
      </c>
      <c r="B14" s="6">
        <v>503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7627839</v>
      </c>
      <c r="E15" s="24">
        <v>7453792</v>
      </c>
      <c r="F15" s="6">
        <v>7875778</v>
      </c>
      <c r="G15" s="25">
        <v>7875778</v>
      </c>
      <c r="H15" s="26">
        <v>8223594</v>
      </c>
      <c r="I15" s="24">
        <v>7826678</v>
      </c>
      <c r="J15" s="6">
        <v>7826678</v>
      </c>
      <c r="K15" s="25">
        <v>7826678</v>
      </c>
    </row>
    <row r="16" spans="1:11" ht="12.75">
      <c r="A16" s="22" t="s">
        <v>21</v>
      </c>
      <c r="B16" s="6">
        <v>5646927</v>
      </c>
      <c r="C16" s="6">
        <v>12370265</v>
      </c>
      <c r="D16" s="23">
        <v>10625460</v>
      </c>
      <c r="E16" s="24">
        <v>9501500</v>
      </c>
      <c r="F16" s="6">
        <v>9501500</v>
      </c>
      <c r="G16" s="25">
        <v>9501500</v>
      </c>
      <c r="H16" s="26">
        <v>9560026</v>
      </c>
      <c r="I16" s="24">
        <v>25140500</v>
      </c>
      <c r="J16" s="6">
        <v>25318500</v>
      </c>
      <c r="K16" s="25">
        <v>9493500</v>
      </c>
    </row>
    <row r="17" spans="1:11" ht="12.75">
      <c r="A17" s="22" t="s">
        <v>27</v>
      </c>
      <c r="B17" s="6">
        <v>120000953</v>
      </c>
      <c r="C17" s="6">
        <v>106431450</v>
      </c>
      <c r="D17" s="23">
        <v>135173496</v>
      </c>
      <c r="E17" s="24">
        <v>90502179</v>
      </c>
      <c r="F17" s="6">
        <v>99342469</v>
      </c>
      <c r="G17" s="25">
        <v>99342469</v>
      </c>
      <c r="H17" s="26">
        <v>100400988</v>
      </c>
      <c r="I17" s="24">
        <v>94419762</v>
      </c>
      <c r="J17" s="6">
        <v>95259214</v>
      </c>
      <c r="K17" s="25">
        <v>96100693</v>
      </c>
    </row>
    <row r="18" spans="1:11" ht="12.75">
      <c r="A18" s="33" t="s">
        <v>28</v>
      </c>
      <c r="B18" s="34">
        <f>SUM(B11:B17)</f>
        <v>389373144</v>
      </c>
      <c r="C18" s="35">
        <f aca="true" t="shared" si="1" ref="C18:K18">SUM(C11:C17)</f>
        <v>391986785</v>
      </c>
      <c r="D18" s="36">
        <f t="shared" si="1"/>
        <v>447518162</v>
      </c>
      <c r="E18" s="34">
        <f t="shared" si="1"/>
        <v>386251037</v>
      </c>
      <c r="F18" s="35">
        <f t="shared" si="1"/>
        <v>401804011</v>
      </c>
      <c r="G18" s="37">
        <f t="shared" si="1"/>
        <v>401804011</v>
      </c>
      <c r="H18" s="38">
        <f t="shared" si="1"/>
        <v>405146904</v>
      </c>
      <c r="I18" s="34">
        <f t="shared" si="1"/>
        <v>429062341</v>
      </c>
      <c r="J18" s="35">
        <f t="shared" si="1"/>
        <v>448279608</v>
      </c>
      <c r="K18" s="37">
        <f t="shared" si="1"/>
        <v>452669745</v>
      </c>
    </row>
    <row r="19" spans="1:11" ht="12.75">
      <c r="A19" s="33" t="s">
        <v>29</v>
      </c>
      <c r="B19" s="39">
        <f>+B10-B18</f>
        <v>-45226303</v>
      </c>
      <c r="C19" s="40">
        <f aca="true" t="shared" si="2" ref="C19:K19">+C10-C18</f>
        <v>-32822775</v>
      </c>
      <c r="D19" s="41">
        <f t="shared" si="2"/>
        <v>-95521725</v>
      </c>
      <c r="E19" s="39">
        <f t="shared" si="2"/>
        <v>-10284727</v>
      </c>
      <c r="F19" s="40">
        <f t="shared" si="2"/>
        <v>-24081529</v>
      </c>
      <c r="G19" s="42">
        <f t="shared" si="2"/>
        <v>-24081529</v>
      </c>
      <c r="H19" s="43">
        <f t="shared" si="2"/>
        <v>3646722</v>
      </c>
      <c r="I19" s="39">
        <f t="shared" si="2"/>
        <v>-23251160</v>
      </c>
      <c r="J19" s="40">
        <f t="shared" si="2"/>
        <v>-28225537</v>
      </c>
      <c r="K19" s="42">
        <f t="shared" si="2"/>
        <v>-33225104</v>
      </c>
    </row>
    <row r="20" spans="1:11" ht="20.25">
      <c r="A20" s="44" t="s">
        <v>30</v>
      </c>
      <c r="B20" s="45">
        <v>0</v>
      </c>
      <c r="C20" s="46">
        <v>0</v>
      </c>
      <c r="D20" s="47">
        <v>6171000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12.75">
      <c r="A21" s="22" t="s">
        <v>88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89</v>
      </c>
      <c r="B22" s="56">
        <f>SUM(B19:B21)</f>
        <v>-45226303</v>
      </c>
      <c r="C22" s="57">
        <f aca="true" t="shared" si="3" ref="C22:K22">SUM(C19:C21)</f>
        <v>-32822775</v>
      </c>
      <c r="D22" s="58">
        <f t="shared" si="3"/>
        <v>-89350725</v>
      </c>
      <c r="E22" s="56">
        <f t="shared" si="3"/>
        <v>-10284727</v>
      </c>
      <c r="F22" s="57">
        <f t="shared" si="3"/>
        <v>-24081529</v>
      </c>
      <c r="G22" s="59">
        <f t="shared" si="3"/>
        <v>-24081529</v>
      </c>
      <c r="H22" s="60">
        <f t="shared" si="3"/>
        <v>3646722</v>
      </c>
      <c r="I22" s="56">
        <f t="shared" si="3"/>
        <v>-23251160</v>
      </c>
      <c r="J22" s="57">
        <f t="shared" si="3"/>
        <v>-28225537</v>
      </c>
      <c r="K22" s="59">
        <f t="shared" si="3"/>
        <v>-33225104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-45226303</v>
      </c>
      <c r="C24" s="40">
        <f aca="true" t="shared" si="4" ref="C24:K24">SUM(C22:C23)</f>
        <v>-32822775</v>
      </c>
      <c r="D24" s="41">
        <f t="shared" si="4"/>
        <v>-89350725</v>
      </c>
      <c r="E24" s="39">
        <f t="shared" si="4"/>
        <v>-10284727</v>
      </c>
      <c r="F24" s="40">
        <f t="shared" si="4"/>
        <v>-24081529</v>
      </c>
      <c r="G24" s="42">
        <f t="shared" si="4"/>
        <v>-24081529</v>
      </c>
      <c r="H24" s="43">
        <f t="shared" si="4"/>
        <v>3646722</v>
      </c>
      <c r="I24" s="39">
        <f t="shared" si="4"/>
        <v>-23251160</v>
      </c>
      <c r="J24" s="40">
        <f t="shared" si="4"/>
        <v>-28225537</v>
      </c>
      <c r="K24" s="42">
        <f t="shared" si="4"/>
        <v>-33225104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9033475</v>
      </c>
      <c r="C27" s="7">
        <v>5648505</v>
      </c>
      <c r="D27" s="69">
        <v>3125963</v>
      </c>
      <c r="E27" s="70">
        <v>3600000</v>
      </c>
      <c r="F27" s="7">
        <v>3885859</v>
      </c>
      <c r="G27" s="71">
        <v>3885859</v>
      </c>
      <c r="H27" s="72">
        <v>3529932</v>
      </c>
      <c r="I27" s="70">
        <v>1750000</v>
      </c>
      <c r="J27" s="7">
        <v>1750000</v>
      </c>
      <c r="K27" s="71">
        <v>1750000</v>
      </c>
    </row>
    <row r="28" spans="1:11" ht="12.7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9033475</v>
      </c>
      <c r="C31" s="6">
        <v>5648505</v>
      </c>
      <c r="D31" s="23">
        <v>0</v>
      </c>
      <c r="E31" s="24">
        <v>0</v>
      </c>
      <c r="F31" s="6">
        <v>3600000</v>
      </c>
      <c r="G31" s="25">
        <v>3600000</v>
      </c>
      <c r="H31" s="26">
        <v>3529932</v>
      </c>
      <c r="I31" s="24">
        <v>1750000</v>
      </c>
      <c r="J31" s="6">
        <v>1750000</v>
      </c>
      <c r="K31" s="25">
        <v>1750000</v>
      </c>
    </row>
    <row r="32" spans="1:11" ht="12.75">
      <c r="A32" s="33" t="s">
        <v>37</v>
      </c>
      <c r="B32" s="7">
        <f>SUM(B28:B31)</f>
        <v>9033475</v>
      </c>
      <c r="C32" s="7">
        <f aca="true" t="shared" si="5" ref="C32:K32">SUM(C28:C31)</f>
        <v>5648505</v>
      </c>
      <c r="D32" s="69">
        <f t="shared" si="5"/>
        <v>0</v>
      </c>
      <c r="E32" s="70">
        <f t="shared" si="5"/>
        <v>0</v>
      </c>
      <c r="F32" s="7">
        <f t="shared" si="5"/>
        <v>3600000</v>
      </c>
      <c r="G32" s="71">
        <f t="shared" si="5"/>
        <v>3600000</v>
      </c>
      <c r="H32" s="72">
        <f t="shared" si="5"/>
        <v>3529932</v>
      </c>
      <c r="I32" s="70">
        <f t="shared" si="5"/>
        <v>1750000</v>
      </c>
      <c r="J32" s="7">
        <f t="shared" si="5"/>
        <v>1750000</v>
      </c>
      <c r="K32" s="71">
        <f t="shared" si="5"/>
        <v>1750000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34600044</v>
      </c>
      <c r="C35" s="6">
        <v>60022422</v>
      </c>
      <c r="D35" s="23">
        <v>-32766246</v>
      </c>
      <c r="E35" s="24">
        <v>70962926</v>
      </c>
      <c r="F35" s="6">
        <v>70962926</v>
      </c>
      <c r="G35" s="25">
        <v>70962926</v>
      </c>
      <c r="H35" s="26">
        <v>63721908</v>
      </c>
      <c r="I35" s="24">
        <v>29519960</v>
      </c>
      <c r="J35" s="6">
        <v>24263210</v>
      </c>
      <c r="K35" s="25">
        <v>21013210</v>
      </c>
    </row>
    <row r="36" spans="1:11" ht="12.75">
      <c r="A36" s="22" t="s">
        <v>40</v>
      </c>
      <c r="B36" s="6">
        <v>144411962</v>
      </c>
      <c r="C36" s="6">
        <v>133340745</v>
      </c>
      <c r="D36" s="23">
        <v>-22352015</v>
      </c>
      <c r="E36" s="24">
        <v>112364480</v>
      </c>
      <c r="F36" s="6">
        <v>112650339</v>
      </c>
      <c r="G36" s="25">
        <v>112650339</v>
      </c>
      <c r="H36" s="26">
        <v>-8042113</v>
      </c>
      <c r="I36" s="24">
        <v>105431747</v>
      </c>
      <c r="J36" s="6">
        <v>105431747</v>
      </c>
      <c r="K36" s="25">
        <v>105431747</v>
      </c>
    </row>
    <row r="37" spans="1:11" ht="12.75">
      <c r="A37" s="22" t="s">
        <v>41</v>
      </c>
      <c r="B37" s="6">
        <v>131354933</v>
      </c>
      <c r="C37" s="6">
        <v>161860068</v>
      </c>
      <c r="D37" s="23">
        <v>16465780</v>
      </c>
      <c r="E37" s="24">
        <v>136386405</v>
      </c>
      <c r="F37" s="6">
        <v>150469066</v>
      </c>
      <c r="G37" s="25">
        <v>150469066</v>
      </c>
      <c r="H37" s="26">
        <v>75830713</v>
      </c>
      <c r="I37" s="24">
        <v>125960873</v>
      </c>
      <c r="J37" s="6">
        <v>143960873</v>
      </c>
      <c r="K37" s="25">
        <v>138960873</v>
      </c>
    </row>
    <row r="38" spans="1:11" ht="12.75">
      <c r="A38" s="22" t="s">
        <v>42</v>
      </c>
      <c r="B38" s="6">
        <v>0</v>
      </c>
      <c r="C38" s="6">
        <v>0</v>
      </c>
      <c r="D38" s="23">
        <v>2254873</v>
      </c>
      <c r="E38" s="24">
        <v>25464621</v>
      </c>
      <c r="F38" s="6">
        <v>25464621</v>
      </c>
      <c r="G38" s="25">
        <v>25464621</v>
      </c>
      <c r="H38" s="26">
        <v>-1162123</v>
      </c>
      <c r="I38" s="24">
        <v>22852190</v>
      </c>
      <c r="J38" s="6">
        <v>22852190</v>
      </c>
      <c r="K38" s="25">
        <v>22852190</v>
      </c>
    </row>
    <row r="39" spans="1:11" ht="12.75">
      <c r="A39" s="22" t="s">
        <v>43</v>
      </c>
      <c r="B39" s="6">
        <v>47657073</v>
      </c>
      <c r="C39" s="6">
        <v>31503099</v>
      </c>
      <c r="D39" s="23">
        <v>15511787</v>
      </c>
      <c r="E39" s="24">
        <v>31761107</v>
      </c>
      <c r="F39" s="6">
        <v>31761107</v>
      </c>
      <c r="G39" s="25">
        <v>31761107</v>
      </c>
      <c r="H39" s="26">
        <v>-47563885</v>
      </c>
      <c r="I39" s="24">
        <v>9389804</v>
      </c>
      <c r="J39" s="6">
        <v>-8892569</v>
      </c>
      <c r="K39" s="25">
        <v>-2143002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7334760</v>
      </c>
      <c r="C42" s="6">
        <v>18307715</v>
      </c>
      <c r="D42" s="23">
        <v>-374264550</v>
      </c>
      <c r="E42" s="24">
        <v>-373013357</v>
      </c>
      <c r="F42" s="6">
        <v>-389045408</v>
      </c>
      <c r="G42" s="25">
        <v>-389045408</v>
      </c>
      <c r="H42" s="26">
        <v>-392199779</v>
      </c>
      <c r="I42" s="24">
        <v>-416130738</v>
      </c>
      <c r="J42" s="6">
        <v>-436521005</v>
      </c>
      <c r="K42" s="25">
        <v>-440911142</v>
      </c>
    </row>
    <row r="43" spans="1:11" ht="12.75">
      <c r="A43" s="22" t="s">
        <v>46</v>
      </c>
      <c r="B43" s="6">
        <v>-8802596</v>
      </c>
      <c r="C43" s="6">
        <v>-5336751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-43963</v>
      </c>
      <c r="C44" s="6">
        <v>0</v>
      </c>
      <c r="D44" s="23">
        <v>116290</v>
      </c>
      <c r="E44" s="24">
        <v>-116290</v>
      </c>
      <c r="F44" s="6">
        <v>0</v>
      </c>
      <c r="G44" s="25">
        <v>0</v>
      </c>
      <c r="H44" s="26">
        <v>-41159</v>
      </c>
      <c r="I44" s="24">
        <v>257410</v>
      </c>
      <c r="J44" s="6">
        <v>0</v>
      </c>
      <c r="K44" s="25">
        <v>0</v>
      </c>
    </row>
    <row r="45" spans="1:11" ht="12.75">
      <c r="A45" s="33" t="s">
        <v>48</v>
      </c>
      <c r="B45" s="7">
        <v>8902708</v>
      </c>
      <c r="C45" s="7">
        <v>21873672</v>
      </c>
      <c r="D45" s="69">
        <v>-374148260</v>
      </c>
      <c r="E45" s="70">
        <v>-350322778</v>
      </c>
      <c r="F45" s="7">
        <v>-366238539</v>
      </c>
      <c r="G45" s="71">
        <v>-366238539</v>
      </c>
      <c r="H45" s="72">
        <v>-392240738</v>
      </c>
      <c r="I45" s="70">
        <v>-388827994</v>
      </c>
      <c r="J45" s="7">
        <v>-414732421</v>
      </c>
      <c r="K45" s="71">
        <v>-422372558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8902708</v>
      </c>
      <c r="C48" s="6">
        <v>21873671</v>
      </c>
      <c r="D48" s="23">
        <v>-5048900</v>
      </c>
      <c r="E48" s="24">
        <v>22806869</v>
      </c>
      <c r="F48" s="6">
        <v>22806869</v>
      </c>
      <c r="G48" s="25">
        <v>22806869</v>
      </c>
      <c r="H48" s="26">
        <v>4676330</v>
      </c>
      <c r="I48" s="24">
        <v>27045334</v>
      </c>
      <c r="J48" s="6">
        <v>21788584</v>
      </c>
      <c r="K48" s="25">
        <v>18538584</v>
      </c>
    </row>
    <row r="49" spans="1:11" ht="12.75">
      <c r="A49" s="22" t="s">
        <v>51</v>
      </c>
      <c r="B49" s="6">
        <f>+B75</f>
        <v>38900911.1477098</v>
      </c>
      <c r="C49" s="6">
        <f aca="true" t="shared" si="6" ref="C49:K49">+C75</f>
        <v>42137135.01431033</v>
      </c>
      <c r="D49" s="23">
        <f t="shared" si="6"/>
        <v>16349490</v>
      </c>
      <c r="E49" s="24">
        <f t="shared" si="6"/>
        <v>136386405</v>
      </c>
      <c r="F49" s="6">
        <f t="shared" si="6"/>
        <v>150469066</v>
      </c>
      <c r="G49" s="25">
        <f t="shared" si="6"/>
        <v>150469066</v>
      </c>
      <c r="H49" s="26">
        <f t="shared" si="6"/>
        <v>75871872</v>
      </c>
      <c r="I49" s="24">
        <f t="shared" si="6"/>
        <v>125703463</v>
      </c>
      <c r="J49" s="6">
        <f t="shared" si="6"/>
        <v>143703463</v>
      </c>
      <c r="K49" s="25">
        <f t="shared" si="6"/>
        <v>138703463</v>
      </c>
    </row>
    <row r="50" spans="1:11" ht="12.75">
      <c r="A50" s="33" t="s">
        <v>52</v>
      </c>
      <c r="B50" s="7">
        <f>+B48-B49</f>
        <v>-29998203.1477098</v>
      </c>
      <c r="C50" s="7">
        <f aca="true" t="shared" si="7" ref="C50:K50">+C48-C49</f>
        <v>-20263464.01431033</v>
      </c>
      <c r="D50" s="69">
        <f t="shared" si="7"/>
        <v>-21398390</v>
      </c>
      <c r="E50" s="70">
        <f t="shared" si="7"/>
        <v>-113579536</v>
      </c>
      <c r="F50" s="7">
        <f t="shared" si="7"/>
        <v>-127662197</v>
      </c>
      <c r="G50" s="71">
        <f t="shared" si="7"/>
        <v>-127662197</v>
      </c>
      <c r="H50" s="72">
        <f t="shared" si="7"/>
        <v>-71195542</v>
      </c>
      <c r="I50" s="70">
        <f t="shared" si="7"/>
        <v>-98658129</v>
      </c>
      <c r="J50" s="7">
        <f t="shared" si="7"/>
        <v>-121914879</v>
      </c>
      <c r="K50" s="71">
        <f t="shared" si="7"/>
        <v>-120164879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144411475</v>
      </c>
      <c r="C53" s="6">
        <v>133341155</v>
      </c>
      <c r="D53" s="23">
        <v>-22352015</v>
      </c>
      <c r="E53" s="24">
        <v>112364480</v>
      </c>
      <c r="F53" s="6">
        <v>112650339</v>
      </c>
      <c r="G53" s="25">
        <v>112650339</v>
      </c>
      <c r="H53" s="26">
        <v>-8042113</v>
      </c>
      <c r="I53" s="24">
        <v>105431747</v>
      </c>
      <c r="J53" s="6">
        <v>105431747</v>
      </c>
      <c r="K53" s="25">
        <v>105431747</v>
      </c>
    </row>
    <row r="54" spans="1:11" ht="12.75">
      <c r="A54" s="22" t="s">
        <v>55</v>
      </c>
      <c r="B54" s="6">
        <v>22294572</v>
      </c>
      <c r="C54" s="6">
        <v>16230445</v>
      </c>
      <c r="D54" s="23">
        <v>0</v>
      </c>
      <c r="E54" s="24">
        <v>12099180</v>
      </c>
      <c r="F54" s="6">
        <v>11620103</v>
      </c>
      <c r="G54" s="25">
        <v>11620103</v>
      </c>
      <c r="H54" s="26">
        <v>11509151</v>
      </c>
      <c r="I54" s="24">
        <v>11620103</v>
      </c>
      <c r="J54" s="6">
        <v>11620103</v>
      </c>
      <c r="K54" s="25">
        <v>11620103</v>
      </c>
    </row>
    <row r="55" spans="1:11" ht="12.75">
      <c r="A55" s="22" t="s">
        <v>56</v>
      </c>
      <c r="B55" s="6">
        <v>0</v>
      </c>
      <c r="C55" s="6">
        <v>0</v>
      </c>
      <c r="D55" s="23">
        <v>2243571</v>
      </c>
      <c r="E55" s="24">
        <v>3350000</v>
      </c>
      <c r="F55" s="6">
        <v>3635859</v>
      </c>
      <c r="G55" s="25">
        <v>3635859</v>
      </c>
      <c r="H55" s="26">
        <v>3172688</v>
      </c>
      <c r="I55" s="24">
        <v>1750000</v>
      </c>
      <c r="J55" s="6">
        <v>1750000</v>
      </c>
      <c r="K55" s="25">
        <v>1750000</v>
      </c>
    </row>
    <row r="56" spans="1:11" ht="12.75">
      <c r="A56" s="22" t="s">
        <v>57</v>
      </c>
      <c r="B56" s="6">
        <v>5473453</v>
      </c>
      <c r="C56" s="6">
        <v>5261040</v>
      </c>
      <c r="D56" s="23">
        <v>8276694</v>
      </c>
      <c r="E56" s="24">
        <v>10295809</v>
      </c>
      <c r="F56" s="6">
        <v>9960497</v>
      </c>
      <c r="G56" s="25">
        <v>9960497</v>
      </c>
      <c r="H56" s="26">
        <v>12194946</v>
      </c>
      <c r="I56" s="24">
        <v>9410497</v>
      </c>
      <c r="J56" s="6">
        <v>9410497</v>
      </c>
      <c r="K56" s="25">
        <v>9410497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3.633055073944493</v>
      </c>
      <c r="C70" s="5">
        <f aca="true" t="shared" si="8" ref="C70:K70">IF(ISERROR(C71/C72),0,(C71/C72))</f>
        <v>3.1677971353911603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301169777</v>
      </c>
      <c r="C71" s="2">
        <f aca="true" t="shared" si="9" ref="C71:K71">+C83</f>
        <v>284291388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82897113</v>
      </c>
      <c r="C72" s="2">
        <f aca="true" t="shared" si="10" ref="C72:K72">+C77</f>
        <v>89744190</v>
      </c>
      <c r="D72" s="2">
        <f t="shared" si="10"/>
        <v>85828513</v>
      </c>
      <c r="E72" s="2">
        <f t="shared" si="10"/>
        <v>96905310</v>
      </c>
      <c r="F72" s="2">
        <f t="shared" si="10"/>
        <v>96969096</v>
      </c>
      <c r="G72" s="2">
        <f t="shared" si="10"/>
        <v>96969096</v>
      </c>
      <c r="H72" s="2">
        <f t="shared" si="10"/>
        <v>127891324</v>
      </c>
      <c r="I72" s="2">
        <f t="shared" si="10"/>
        <v>102135355</v>
      </c>
      <c r="J72" s="2">
        <f t="shared" si="10"/>
        <v>107405604</v>
      </c>
      <c r="K72" s="2">
        <f t="shared" si="10"/>
        <v>112950850</v>
      </c>
    </row>
    <row r="73" spans="1:11" ht="12.75" hidden="1">
      <c r="A73" s="2" t="s">
        <v>94</v>
      </c>
      <c r="B73" s="2">
        <f>+B74</f>
        <v>-24095887.499999993</v>
      </c>
      <c r="C73" s="2">
        <f aca="true" t="shared" si="11" ref="C73:K73">+(C78+C80+C81+C82)-(B78+B80+B81+B82)</f>
        <v>12345740</v>
      </c>
      <c r="D73" s="2">
        <f t="shared" si="11"/>
        <v>-65313906</v>
      </c>
      <c r="E73" s="2">
        <f t="shared" si="11"/>
        <v>75676213</v>
      </c>
      <c r="F73" s="2">
        <f>+(F78+F80+F81+F82)-(D78+D80+D81+D82)</f>
        <v>75676213</v>
      </c>
      <c r="G73" s="2">
        <f>+(G78+G80+G81+G82)-(D78+D80+D81+D82)</f>
        <v>75676213</v>
      </c>
      <c r="H73" s="2">
        <f>+(H78+H80+H81+H82)-(D78+D80+D81+D82)</f>
        <v>86219762</v>
      </c>
      <c r="I73" s="2">
        <f>+(I78+I80+I81+I82)-(E78+E80+E81+E82)</f>
        <v>-45839242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95</v>
      </c>
      <c r="B74" s="2">
        <f>+TREND(C74:E74)</f>
        <v>-24095887.499999993</v>
      </c>
      <c r="C74" s="2">
        <f>+C73</f>
        <v>12345740</v>
      </c>
      <c r="D74" s="2">
        <f aca="true" t="shared" si="12" ref="D74:K74">+D73</f>
        <v>-65313906</v>
      </c>
      <c r="E74" s="2">
        <f t="shared" si="12"/>
        <v>75676213</v>
      </c>
      <c r="F74" s="2">
        <f t="shared" si="12"/>
        <v>75676213</v>
      </c>
      <c r="G74" s="2">
        <f t="shared" si="12"/>
        <v>75676213</v>
      </c>
      <c r="H74" s="2">
        <f t="shared" si="12"/>
        <v>86219762</v>
      </c>
      <c r="I74" s="2">
        <f t="shared" si="12"/>
        <v>-45839242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96</v>
      </c>
      <c r="B75" s="2">
        <f>+B84-(((B80+B81+B78)*B70)-B79)</f>
        <v>38900911.1477098</v>
      </c>
      <c r="C75" s="2">
        <f aca="true" t="shared" si="13" ref="C75:K75">+C84-(((C80+C81+C78)*C70)-C79)</f>
        <v>42137135.01431033</v>
      </c>
      <c r="D75" s="2">
        <f t="shared" si="13"/>
        <v>16349490</v>
      </c>
      <c r="E75" s="2">
        <f t="shared" si="13"/>
        <v>136386405</v>
      </c>
      <c r="F75" s="2">
        <f t="shared" si="13"/>
        <v>150469066</v>
      </c>
      <c r="G75" s="2">
        <f t="shared" si="13"/>
        <v>150469066</v>
      </c>
      <c r="H75" s="2">
        <f t="shared" si="13"/>
        <v>75871872</v>
      </c>
      <c r="I75" s="2">
        <f t="shared" si="13"/>
        <v>125703463</v>
      </c>
      <c r="J75" s="2">
        <f t="shared" si="13"/>
        <v>143703463</v>
      </c>
      <c r="K75" s="2">
        <f t="shared" si="13"/>
        <v>138703463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82897113</v>
      </c>
      <c r="C77" s="3">
        <v>89744190</v>
      </c>
      <c r="D77" s="3">
        <v>85828513</v>
      </c>
      <c r="E77" s="3">
        <v>96905310</v>
      </c>
      <c r="F77" s="3">
        <v>96969096</v>
      </c>
      <c r="G77" s="3">
        <v>96969096</v>
      </c>
      <c r="H77" s="3">
        <v>127891324</v>
      </c>
      <c r="I77" s="3">
        <v>102135355</v>
      </c>
      <c r="J77" s="3">
        <v>107405604</v>
      </c>
      <c r="K77" s="3">
        <v>112950850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131354933</v>
      </c>
      <c r="C79" s="3">
        <v>161860068</v>
      </c>
      <c r="D79" s="3">
        <v>16349490</v>
      </c>
      <c r="E79" s="3">
        <v>136386405</v>
      </c>
      <c r="F79" s="3">
        <v>150469066</v>
      </c>
      <c r="G79" s="3">
        <v>150469066</v>
      </c>
      <c r="H79" s="3">
        <v>75871872</v>
      </c>
      <c r="I79" s="3">
        <v>125703463</v>
      </c>
      <c r="J79" s="3">
        <v>143703463</v>
      </c>
      <c r="K79" s="3">
        <v>138703463</v>
      </c>
    </row>
    <row r="80" spans="1:11" ht="13.5" hidden="1">
      <c r="A80" s="1" t="s">
        <v>69</v>
      </c>
      <c r="B80" s="3">
        <v>19707740</v>
      </c>
      <c r="C80" s="3">
        <v>0</v>
      </c>
      <c r="D80" s="3">
        <v>36769</v>
      </c>
      <c r="E80" s="3">
        <v>0</v>
      </c>
      <c r="F80" s="3">
        <v>0</v>
      </c>
      <c r="G80" s="3">
        <v>0</v>
      </c>
      <c r="H80" s="3">
        <v>1492094</v>
      </c>
      <c r="I80" s="3">
        <v>304802</v>
      </c>
      <c r="J80" s="3">
        <v>304802</v>
      </c>
      <c r="K80" s="3">
        <v>304802</v>
      </c>
    </row>
    <row r="81" spans="1:11" ht="13.5" hidden="1">
      <c r="A81" s="1" t="s">
        <v>70</v>
      </c>
      <c r="B81" s="3">
        <v>5740270</v>
      </c>
      <c r="C81" s="3">
        <v>37793750</v>
      </c>
      <c r="D81" s="3">
        <v>-27556925</v>
      </c>
      <c r="E81" s="3">
        <v>48156057</v>
      </c>
      <c r="F81" s="3">
        <v>48156057</v>
      </c>
      <c r="G81" s="3">
        <v>48156057</v>
      </c>
      <c r="H81" s="3">
        <v>57207512</v>
      </c>
      <c r="I81" s="3">
        <v>2012013</v>
      </c>
      <c r="J81" s="3">
        <v>2012013</v>
      </c>
      <c r="K81" s="3">
        <v>2012013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301169777</v>
      </c>
      <c r="C83" s="3">
        <v>284291388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438295042</v>
      </c>
      <c r="C5" s="6">
        <v>468861894</v>
      </c>
      <c r="D5" s="23">
        <v>498821026</v>
      </c>
      <c r="E5" s="24">
        <v>575190303</v>
      </c>
      <c r="F5" s="6">
        <v>566129839</v>
      </c>
      <c r="G5" s="25">
        <v>566129839</v>
      </c>
      <c r="H5" s="26">
        <v>481943806</v>
      </c>
      <c r="I5" s="24">
        <v>576921582</v>
      </c>
      <c r="J5" s="6">
        <v>611536876</v>
      </c>
      <c r="K5" s="25">
        <v>648229088</v>
      </c>
    </row>
    <row r="6" spans="1:11" ht="12.75">
      <c r="A6" s="22" t="s">
        <v>19</v>
      </c>
      <c r="B6" s="6">
        <v>1385468882</v>
      </c>
      <c r="C6" s="6">
        <v>1399953811</v>
      </c>
      <c r="D6" s="23">
        <v>1591308510</v>
      </c>
      <c r="E6" s="24">
        <v>1536061649</v>
      </c>
      <c r="F6" s="6">
        <v>1522511400</v>
      </c>
      <c r="G6" s="25">
        <v>1522511400</v>
      </c>
      <c r="H6" s="26">
        <v>1354066308</v>
      </c>
      <c r="I6" s="24">
        <v>1663380103</v>
      </c>
      <c r="J6" s="6">
        <v>1795271092</v>
      </c>
      <c r="K6" s="25">
        <v>1904016208</v>
      </c>
    </row>
    <row r="7" spans="1:11" ht="12.75">
      <c r="A7" s="22" t="s">
        <v>20</v>
      </c>
      <c r="B7" s="6">
        <v>15346787</v>
      </c>
      <c r="C7" s="6">
        <v>13604705</v>
      </c>
      <c r="D7" s="23">
        <v>8524831</v>
      </c>
      <c r="E7" s="24">
        <v>7455120</v>
      </c>
      <c r="F7" s="6">
        <v>81803576</v>
      </c>
      <c r="G7" s="25">
        <v>81803576</v>
      </c>
      <c r="H7" s="26">
        <v>5120980</v>
      </c>
      <c r="I7" s="24">
        <v>7389907</v>
      </c>
      <c r="J7" s="6">
        <v>7833301</v>
      </c>
      <c r="K7" s="25">
        <v>8303299</v>
      </c>
    </row>
    <row r="8" spans="1:11" ht="12.75">
      <c r="A8" s="22" t="s">
        <v>21</v>
      </c>
      <c r="B8" s="6">
        <v>272822081</v>
      </c>
      <c r="C8" s="6">
        <v>298893743</v>
      </c>
      <c r="D8" s="23">
        <v>494237518</v>
      </c>
      <c r="E8" s="24">
        <v>393900535</v>
      </c>
      <c r="F8" s="6">
        <v>495889878</v>
      </c>
      <c r="G8" s="25">
        <v>495889878</v>
      </c>
      <c r="H8" s="26">
        <v>684960085</v>
      </c>
      <c r="I8" s="24">
        <v>434121497</v>
      </c>
      <c r="J8" s="6">
        <v>467405978</v>
      </c>
      <c r="K8" s="25">
        <v>515576057</v>
      </c>
    </row>
    <row r="9" spans="1:11" ht="12.75">
      <c r="A9" s="22" t="s">
        <v>22</v>
      </c>
      <c r="B9" s="6">
        <v>333102088</v>
      </c>
      <c r="C9" s="6">
        <v>208029537</v>
      </c>
      <c r="D9" s="23">
        <v>437335887</v>
      </c>
      <c r="E9" s="24">
        <v>286266421</v>
      </c>
      <c r="F9" s="6">
        <v>209397930</v>
      </c>
      <c r="G9" s="25">
        <v>209397930</v>
      </c>
      <c r="H9" s="26">
        <v>-107828796</v>
      </c>
      <c r="I9" s="24">
        <v>409151989</v>
      </c>
      <c r="J9" s="6">
        <v>356501106</v>
      </c>
      <c r="K9" s="25">
        <v>324891173</v>
      </c>
    </row>
    <row r="10" spans="1:11" ht="20.25">
      <c r="A10" s="27" t="s">
        <v>86</v>
      </c>
      <c r="B10" s="28">
        <f>SUM(B5:B9)</f>
        <v>2445034880</v>
      </c>
      <c r="C10" s="29">
        <f aca="true" t="shared" si="0" ref="C10:K10">SUM(C5:C9)</f>
        <v>2389343690</v>
      </c>
      <c r="D10" s="30">
        <f t="shared" si="0"/>
        <v>3030227772</v>
      </c>
      <c r="E10" s="28">
        <f t="shared" si="0"/>
        <v>2798874028</v>
      </c>
      <c r="F10" s="29">
        <f t="shared" si="0"/>
        <v>2875732623</v>
      </c>
      <c r="G10" s="31">
        <f t="shared" si="0"/>
        <v>2875732623</v>
      </c>
      <c r="H10" s="32">
        <f t="shared" si="0"/>
        <v>2418262383</v>
      </c>
      <c r="I10" s="28">
        <f t="shared" si="0"/>
        <v>3090965078</v>
      </c>
      <c r="J10" s="29">
        <f t="shared" si="0"/>
        <v>3238548353</v>
      </c>
      <c r="K10" s="31">
        <f t="shared" si="0"/>
        <v>3401015825</v>
      </c>
    </row>
    <row r="11" spans="1:11" ht="12.75">
      <c r="A11" s="22" t="s">
        <v>23</v>
      </c>
      <c r="B11" s="6">
        <v>579223900</v>
      </c>
      <c r="C11" s="6">
        <v>642851821</v>
      </c>
      <c r="D11" s="23">
        <v>711587624</v>
      </c>
      <c r="E11" s="24">
        <v>788931808</v>
      </c>
      <c r="F11" s="6">
        <v>786740262</v>
      </c>
      <c r="G11" s="25">
        <v>786740262</v>
      </c>
      <c r="H11" s="26">
        <v>535847689</v>
      </c>
      <c r="I11" s="24">
        <v>801631894</v>
      </c>
      <c r="J11" s="6">
        <v>854785257</v>
      </c>
      <c r="K11" s="25">
        <v>900813306</v>
      </c>
    </row>
    <row r="12" spans="1:11" ht="12.75">
      <c r="A12" s="22" t="s">
        <v>24</v>
      </c>
      <c r="B12" s="6">
        <v>26690207</v>
      </c>
      <c r="C12" s="6">
        <v>29169398</v>
      </c>
      <c r="D12" s="23">
        <v>22613785</v>
      </c>
      <c r="E12" s="24">
        <v>37057176</v>
      </c>
      <c r="F12" s="6">
        <v>28431941</v>
      </c>
      <c r="G12" s="25">
        <v>28431941</v>
      </c>
      <c r="H12" s="26">
        <v>18850638</v>
      </c>
      <c r="I12" s="24">
        <v>36040001</v>
      </c>
      <c r="J12" s="6">
        <v>38436659</v>
      </c>
      <c r="K12" s="25">
        <v>40512239</v>
      </c>
    </row>
    <row r="13" spans="1:11" ht="12.75">
      <c r="A13" s="22" t="s">
        <v>87</v>
      </c>
      <c r="B13" s="6">
        <v>262620514</v>
      </c>
      <c r="C13" s="6">
        <v>273808559</v>
      </c>
      <c r="D13" s="23">
        <v>302459136</v>
      </c>
      <c r="E13" s="24">
        <v>289994708</v>
      </c>
      <c r="F13" s="6">
        <v>219569934</v>
      </c>
      <c r="G13" s="25">
        <v>219569934</v>
      </c>
      <c r="H13" s="26">
        <v>0</v>
      </c>
      <c r="I13" s="24">
        <v>292573695</v>
      </c>
      <c r="J13" s="6">
        <v>312029841</v>
      </c>
      <c r="K13" s="25">
        <v>328879456</v>
      </c>
    </row>
    <row r="14" spans="1:11" ht="12.75">
      <c r="A14" s="22" t="s">
        <v>25</v>
      </c>
      <c r="B14" s="6">
        <v>39232014</v>
      </c>
      <c r="C14" s="6">
        <v>52697212</v>
      </c>
      <c r="D14" s="23">
        <v>80995940</v>
      </c>
      <c r="E14" s="24">
        <v>45983966</v>
      </c>
      <c r="F14" s="6">
        <v>59297819</v>
      </c>
      <c r="G14" s="25">
        <v>59297819</v>
      </c>
      <c r="H14" s="26">
        <v>32014153</v>
      </c>
      <c r="I14" s="24">
        <v>50423081</v>
      </c>
      <c r="J14" s="6">
        <v>47371086</v>
      </c>
      <c r="K14" s="25">
        <v>44744328</v>
      </c>
    </row>
    <row r="15" spans="1:11" ht="12.75">
      <c r="A15" s="22" t="s">
        <v>26</v>
      </c>
      <c r="B15" s="6">
        <v>887795521</v>
      </c>
      <c r="C15" s="6">
        <v>889809023</v>
      </c>
      <c r="D15" s="23">
        <v>853064010</v>
      </c>
      <c r="E15" s="24">
        <v>1012490110</v>
      </c>
      <c r="F15" s="6">
        <v>926655283</v>
      </c>
      <c r="G15" s="25">
        <v>926655283</v>
      </c>
      <c r="H15" s="26">
        <v>832044794</v>
      </c>
      <c r="I15" s="24">
        <v>1084339361</v>
      </c>
      <c r="J15" s="6">
        <v>1156448709</v>
      </c>
      <c r="K15" s="25">
        <v>1218902374</v>
      </c>
    </row>
    <row r="16" spans="1:11" ht="12.75">
      <c r="A16" s="22" t="s">
        <v>21</v>
      </c>
      <c r="B16" s="6">
        <v>68517304</v>
      </c>
      <c r="C16" s="6">
        <v>48286678</v>
      </c>
      <c r="D16" s="23">
        <v>76189020</v>
      </c>
      <c r="E16" s="24">
        <v>4761400</v>
      </c>
      <c r="F16" s="6">
        <v>49311977</v>
      </c>
      <c r="G16" s="25">
        <v>49311977</v>
      </c>
      <c r="H16" s="26">
        <v>39476236</v>
      </c>
      <c r="I16" s="24">
        <v>5125136</v>
      </c>
      <c r="J16" s="6">
        <v>5465957</v>
      </c>
      <c r="K16" s="25">
        <v>5761119</v>
      </c>
    </row>
    <row r="17" spans="1:11" ht="12.75">
      <c r="A17" s="22" t="s">
        <v>27</v>
      </c>
      <c r="B17" s="6">
        <v>748789896</v>
      </c>
      <c r="C17" s="6">
        <v>736509212</v>
      </c>
      <c r="D17" s="23">
        <v>824125288</v>
      </c>
      <c r="E17" s="24">
        <v>519944453</v>
      </c>
      <c r="F17" s="6">
        <v>668129548</v>
      </c>
      <c r="G17" s="25">
        <v>668129548</v>
      </c>
      <c r="H17" s="26">
        <v>524258318</v>
      </c>
      <c r="I17" s="24">
        <v>705831908</v>
      </c>
      <c r="J17" s="6">
        <v>748301105</v>
      </c>
      <c r="K17" s="25">
        <v>791478941</v>
      </c>
    </row>
    <row r="18" spans="1:11" ht="12.75">
      <c r="A18" s="33" t="s">
        <v>28</v>
      </c>
      <c r="B18" s="34">
        <f>SUM(B11:B17)</f>
        <v>2612869356</v>
      </c>
      <c r="C18" s="35">
        <f aca="true" t="shared" si="1" ref="C18:K18">SUM(C11:C17)</f>
        <v>2673131903</v>
      </c>
      <c r="D18" s="36">
        <f t="shared" si="1"/>
        <v>2871034803</v>
      </c>
      <c r="E18" s="34">
        <f t="shared" si="1"/>
        <v>2699163621</v>
      </c>
      <c r="F18" s="35">
        <f t="shared" si="1"/>
        <v>2738136764</v>
      </c>
      <c r="G18" s="37">
        <f t="shared" si="1"/>
        <v>2738136764</v>
      </c>
      <c r="H18" s="38">
        <f t="shared" si="1"/>
        <v>1982491828</v>
      </c>
      <c r="I18" s="34">
        <f t="shared" si="1"/>
        <v>2975965076</v>
      </c>
      <c r="J18" s="35">
        <f t="shared" si="1"/>
        <v>3162838614</v>
      </c>
      <c r="K18" s="37">
        <f t="shared" si="1"/>
        <v>3331091763</v>
      </c>
    </row>
    <row r="19" spans="1:11" ht="12.75">
      <c r="A19" s="33" t="s">
        <v>29</v>
      </c>
      <c r="B19" s="39">
        <f>+B10-B18</f>
        <v>-167834476</v>
      </c>
      <c r="C19" s="40">
        <f aca="true" t="shared" si="2" ref="C19:K19">+C10-C18</f>
        <v>-283788213</v>
      </c>
      <c r="D19" s="41">
        <f t="shared" si="2"/>
        <v>159192969</v>
      </c>
      <c r="E19" s="39">
        <f t="shared" si="2"/>
        <v>99710407</v>
      </c>
      <c r="F19" s="40">
        <f t="shared" si="2"/>
        <v>137595859</v>
      </c>
      <c r="G19" s="42">
        <f t="shared" si="2"/>
        <v>137595859</v>
      </c>
      <c r="H19" s="43">
        <f t="shared" si="2"/>
        <v>435770555</v>
      </c>
      <c r="I19" s="39">
        <f t="shared" si="2"/>
        <v>115000002</v>
      </c>
      <c r="J19" s="40">
        <f t="shared" si="2"/>
        <v>75709739</v>
      </c>
      <c r="K19" s="42">
        <f t="shared" si="2"/>
        <v>69924062</v>
      </c>
    </row>
    <row r="20" spans="1:11" ht="20.25">
      <c r="A20" s="44" t="s">
        <v>30</v>
      </c>
      <c r="B20" s="45">
        <v>152344288</v>
      </c>
      <c r="C20" s="46">
        <v>142482129</v>
      </c>
      <c r="D20" s="47">
        <v>173378037</v>
      </c>
      <c r="E20" s="45">
        <v>290132532</v>
      </c>
      <c r="F20" s="46">
        <v>233918393</v>
      </c>
      <c r="G20" s="48">
        <v>233918393</v>
      </c>
      <c r="H20" s="49">
        <v>260732371</v>
      </c>
      <c r="I20" s="45">
        <v>179419505</v>
      </c>
      <c r="J20" s="46">
        <v>194858450</v>
      </c>
      <c r="K20" s="48">
        <v>206904800</v>
      </c>
    </row>
    <row r="21" spans="1:11" ht="12.75">
      <c r="A21" s="22" t="s">
        <v>88</v>
      </c>
      <c r="B21" s="50">
        <v>0</v>
      </c>
      <c r="C21" s="51">
        <v>0</v>
      </c>
      <c r="D21" s="52">
        <v>31644770</v>
      </c>
      <c r="E21" s="50">
        <v>0</v>
      </c>
      <c r="F21" s="51">
        <v>0</v>
      </c>
      <c r="G21" s="53">
        <v>0</v>
      </c>
      <c r="H21" s="54">
        <v>-182660</v>
      </c>
      <c r="I21" s="50">
        <v>51511000</v>
      </c>
      <c r="J21" s="51">
        <v>53875571</v>
      </c>
      <c r="K21" s="53">
        <v>56855143</v>
      </c>
    </row>
    <row r="22" spans="1:11" ht="12.75">
      <c r="A22" s="55" t="s">
        <v>89</v>
      </c>
      <c r="B22" s="56">
        <f>SUM(B19:B21)</f>
        <v>-15490188</v>
      </c>
      <c r="C22" s="57">
        <f aca="true" t="shared" si="3" ref="C22:K22">SUM(C19:C21)</f>
        <v>-141306084</v>
      </c>
      <c r="D22" s="58">
        <f t="shared" si="3"/>
        <v>364215776</v>
      </c>
      <c r="E22" s="56">
        <f t="shared" si="3"/>
        <v>389842939</v>
      </c>
      <c r="F22" s="57">
        <f t="shared" si="3"/>
        <v>371514252</v>
      </c>
      <c r="G22" s="59">
        <f t="shared" si="3"/>
        <v>371514252</v>
      </c>
      <c r="H22" s="60">
        <f t="shared" si="3"/>
        <v>696320266</v>
      </c>
      <c r="I22" s="56">
        <f t="shared" si="3"/>
        <v>345930507</v>
      </c>
      <c r="J22" s="57">
        <f t="shared" si="3"/>
        <v>324443760</v>
      </c>
      <c r="K22" s="59">
        <f t="shared" si="3"/>
        <v>333684005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-15490188</v>
      </c>
      <c r="C24" s="40">
        <f aca="true" t="shared" si="4" ref="C24:K24">SUM(C22:C23)</f>
        <v>-141306084</v>
      </c>
      <c r="D24" s="41">
        <f t="shared" si="4"/>
        <v>364215776</v>
      </c>
      <c r="E24" s="39">
        <f t="shared" si="4"/>
        <v>389842939</v>
      </c>
      <c r="F24" s="40">
        <f t="shared" si="4"/>
        <v>371514252</v>
      </c>
      <c r="G24" s="42">
        <f t="shared" si="4"/>
        <v>371514252</v>
      </c>
      <c r="H24" s="43">
        <f t="shared" si="4"/>
        <v>696320266</v>
      </c>
      <c r="I24" s="39">
        <f t="shared" si="4"/>
        <v>345930507</v>
      </c>
      <c r="J24" s="40">
        <f t="shared" si="4"/>
        <v>324443760</v>
      </c>
      <c r="K24" s="42">
        <f t="shared" si="4"/>
        <v>333684005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435317318</v>
      </c>
      <c r="C27" s="7">
        <v>228814013</v>
      </c>
      <c r="D27" s="69">
        <v>281398413</v>
      </c>
      <c r="E27" s="70">
        <v>386739119</v>
      </c>
      <c r="F27" s="7">
        <v>417934590</v>
      </c>
      <c r="G27" s="71">
        <v>417934590</v>
      </c>
      <c r="H27" s="72">
        <v>-116</v>
      </c>
      <c r="I27" s="70">
        <v>342392347</v>
      </c>
      <c r="J27" s="7">
        <v>329576268</v>
      </c>
      <c r="K27" s="71">
        <v>337304457</v>
      </c>
    </row>
    <row r="28" spans="1:11" ht="12.75">
      <c r="A28" s="73" t="s">
        <v>34</v>
      </c>
      <c r="B28" s="6">
        <v>152344288</v>
      </c>
      <c r="C28" s="6">
        <v>142482128</v>
      </c>
      <c r="D28" s="23">
        <v>0</v>
      </c>
      <c r="E28" s="24">
        <v>290132537</v>
      </c>
      <c r="F28" s="6">
        <v>394912744</v>
      </c>
      <c r="G28" s="25">
        <v>394912744</v>
      </c>
      <c r="H28" s="26">
        <v>0</v>
      </c>
      <c r="I28" s="24">
        <v>131511000</v>
      </c>
      <c r="J28" s="6">
        <v>131075571</v>
      </c>
      <c r="K28" s="25">
        <v>136855143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63046902</v>
      </c>
      <c r="C30" s="6">
        <v>2879630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219926126</v>
      </c>
      <c r="C31" s="6">
        <v>83452255</v>
      </c>
      <c r="D31" s="23">
        <v>0</v>
      </c>
      <c r="E31" s="24">
        <v>96606582</v>
      </c>
      <c r="F31" s="6">
        <v>26913582</v>
      </c>
      <c r="G31" s="25">
        <v>26913582</v>
      </c>
      <c r="H31" s="26">
        <v>0</v>
      </c>
      <c r="I31" s="24">
        <v>59977542</v>
      </c>
      <c r="J31" s="6">
        <v>48395047</v>
      </c>
      <c r="K31" s="25">
        <v>56523702</v>
      </c>
    </row>
    <row r="32" spans="1:11" ht="12.75">
      <c r="A32" s="33" t="s">
        <v>37</v>
      </c>
      <c r="B32" s="7">
        <f>SUM(B28:B31)</f>
        <v>435317316</v>
      </c>
      <c r="C32" s="7">
        <f aca="true" t="shared" si="5" ref="C32:K32">SUM(C28:C31)</f>
        <v>228814013</v>
      </c>
      <c r="D32" s="69">
        <f t="shared" si="5"/>
        <v>0</v>
      </c>
      <c r="E32" s="70">
        <f t="shared" si="5"/>
        <v>386739119</v>
      </c>
      <c r="F32" s="7">
        <f t="shared" si="5"/>
        <v>421826326</v>
      </c>
      <c r="G32" s="71">
        <f t="shared" si="5"/>
        <v>421826326</v>
      </c>
      <c r="H32" s="72">
        <f t="shared" si="5"/>
        <v>0</v>
      </c>
      <c r="I32" s="70">
        <f t="shared" si="5"/>
        <v>191488542</v>
      </c>
      <c r="J32" s="7">
        <f t="shared" si="5"/>
        <v>179470618</v>
      </c>
      <c r="K32" s="71">
        <f t="shared" si="5"/>
        <v>193378845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521772254</v>
      </c>
      <c r="C35" s="6">
        <v>557163209</v>
      </c>
      <c r="D35" s="23">
        <v>-242070040</v>
      </c>
      <c r="E35" s="24">
        <v>0</v>
      </c>
      <c r="F35" s="6">
        <v>28988182</v>
      </c>
      <c r="G35" s="25">
        <v>28988182</v>
      </c>
      <c r="H35" s="26">
        <v>378020993</v>
      </c>
      <c r="I35" s="24">
        <v>894863922</v>
      </c>
      <c r="J35" s="6">
        <v>1218076672</v>
      </c>
      <c r="K35" s="25">
        <v>1564473493</v>
      </c>
    </row>
    <row r="36" spans="1:11" ht="12.75">
      <c r="A36" s="22" t="s">
        <v>40</v>
      </c>
      <c r="B36" s="6">
        <v>6144455245</v>
      </c>
      <c r="C36" s="6">
        <v>6044543093</v>
      </c>
      <c r="D36" s="23">
        <v>122742932</v>
      </c>
      <c r="E36" s="24">
        <v>386739119</v>
      </c>
      <c r="F36" s="6">
        <v>421915926</v>
      </c>
      <c r="G36" s="25">
        <v>421915926</v>
      </c>
      <c r="H36" s="26">
        <v>430671577</v>
      </c>
      <c r="I36" s="24">
        <v>6316239703</v>
      </c>
      <c r="J36" s="6">
        <v>6333986116</v>
      </c>
      <c r="K36" s="25">
        <v>6344410939</v>
      </c>
    </row>
    <row r="37" spans="1:11" ht="12.75">
      <c r="A37" s="22" t="s">
        <v>41</v>
      </c>
      <c r="B37" s="6">
        <v>836292424</v>
      </c>
      <c r="C37" s="6">
        <v>1024786897</v>
      </c>
      <c r="D37" s="23">
        <v>-21253851</v>
      </c>
      <c r="E37" s="24">
        <v>0</v>
      </c>
      <c r="F37" s="6">
        <v>7690543</v>
      </c>
      <c r="G37" s="25">
        <v>7690543</v>
      </c>
      <c r="H37" s="26">
        <v>109649555</v>
      </c>
      <c r="I37" s="24">
        <v>631523698</v>
      </c>
      <c r="J37" s="6">
        <v>613617918</v>
      </c>
      <c r="K37" s="25">
        <v>615377804</v>
      </c>
    </row>
    <row r="38" spans="1:11" ht="12.75">
      <c r="A38" s="22" t="s">
        <v>42</v>
      </c>
      <c r="B38" s="6">
        <v>746315316</v>
      </c>
      <c r="C38" s="6">
        <v>629120442</v>
      </c>
      <c r="D38" s="23">
        <v>-184474450</v>
      </c>
      <c r="E38" s="24">
        <v>0</v>
      </c>
      <c r="F38" s="6">
        <v>0</v>
      </c>
      <c r="G38" s="25">
        <v>0</v>
      </c>
      <c r="H38" s="26">
        <v>2747042</v>
      </c>
      <c r="I38" s="24">
        <v>545269215</v>
      </c>
      <c r="J38" s="6">
        <v>501370880</v>
      </c>
      <c r="K38" s="25">
        <v>471258523</v>
      </c>
    </row>
    <row r="39" spans="1:11" ht="12.75">
      <c r="A39" s="22" t="s">
        <v>43</v>
      </c>
      <c r="B39" s="6">
        <v>5083619759</v>
      </c>
      <c r="C39" s="6">
        <v>4947798963</v>
      </c>
      <c r="D39" s="23">
        <v>-277814583</v>
      </c>
      <c r="E39" s="24">
        <v>-3103820</v>
      </c>
      <c r="F39" s="6">
        <v>71699313</v>
      </c>
      <c r="G39" s="25">
        <v>71699313</v>
      </c>
      <c r="H39" s="26">
        <v>-24293</v>
      </c>
      <c r="I39" s="24">
        <v>5688380205</v>
      </c>
      <c r="J39" s="6">
        <v>6112630230</v>
      </c>
      <c r="K39" s="25">
        <v>6488564100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375437135</v>
      </c>
      <c r="C42" s="6">
        <v>263191515</v>
      </c>
      <c r="D42" s="23">
        <v>-2263285379</v>
      </c>
      <c r="E42" s="24">
        <v>-2299703577</v>
      </c>
      <c r="F42" s="6">
        <v>-2377046427</v>
      </c>
      <c r="G42" s="25">
        <v>-2377046427</v>
      </c>
      <c r="H42" s="26">
        <v>-1943015592</v>
      </c>
      <c r="I42" s="24">
        <v>-2553223162</v>
      </c>
      <c r="J42" s="6">
        <v>-2715521840</v>
      </c>
      <c r="K42" s="25">
        <v>-2857280161</v>
      </c>
    </row>
    <row r="43" spans="1:11" ht="12.75">
      <c r="A43" s="22" t="s">
        <v>46</v>
      </c>
      <c r="B43" s="6">
        <v>-470648534</v>
      </c>
      <c r="C43" s="6">
        <v>-240246535</v>
      </c>
      <c r="D43" s="23">
        <v>78828295</v>
      </c>
      <c r="E43" s="24">
        <v>-78828295</v>
      </c>
      <c r="F43" s="6">
        <v>0</v>
      </c>
      <c r="G43" s="25">
        <v>0</v>
      </c>
      <c r="H43" s="26">
        <v>-44570276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-3393490</v>
      </c>
      <c r="C44" s="6">
        <v>-45487289</v>
      </c>
      <c r="D44" s="23">
        <v>1034003</v>
      </c>
      <c r="E44" s="24">
        <v>-1034003</v>
      </c>
      <c r="F44" s="6">
        <v>0</v>
      </c>
      <c r="G44" s="25">
        <v>0</v>
      </c>
      <c r="H44" s="26">
        <v>654537</v>
      </c>
      <c r="I44" s="24">
        <v>33098531</v>
      </c>
      <c r="J44" s="6">
        <v>-35833432</v>
      </c>
      <c r="K44" s="25">
        <v>-29771120</v>
      </c>
    </row>
    <row r="45" spans="1:11" ht="12.75">
      <c r="A45" s="33" t="s">
        <v>48</v>
      </c>
      <c r="B45" s="7">
        <v>67291646</v>
      </c>
      <c r="C45" s="7">
        <v>44752373</v>
      </c>
      <c r="D45" s="69">
        <v>-2183423081</v>
      </c>
      <c r="E45" s="70">
        <v>-2379565875</v>
      </c>
      <c r="F45" s="7">
        <v>-2348001252</v>
      </c>
      <c r="G45" s="71">
        <v>-2348001252</v>
      </c>
      <c r="H45" s="72">
        <v>-1986931331</v>
      </c>
      <c r="I45" s="70">
        <v>-2088962406</v>
      </c>
      <c r="J45" s="7">
        <v>-2023721519</v>
      </c>
      <c r="K45" s="71">
        <v>-1836654070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137585373</v>
      </c>
      <c r="C48" s="6">
        <v>125059173</v>
      </c>
      <c r="D48" s="23">
        <v>-62837727</v>
      </c>
      <c r="E48" s="24">
        <v>0</v>
      </c>
      <c r="F48" s="6">
        <v>29045175</v>
      </c>
      <c r="G48" s="25">
        <v>29045175</v>
      </c>
      <c r="H48" s="26">
        <v>100567672</v>
      </c>
      <c r="I48" s="24">
        <v>431162225</v>
      </c>
      <c r="J48" s="6">
        <v>727633753</v>
      </c>
      <c r="K48" s="25">
        <v>1050397211</v>
      </c>
    </row>
    <row r="49" spans="1:11" ht="12.75">
      <c r="A49" s="22" t="s">
        <v>51</v>
      </c>
      <c r="B49" s="6">
        <f>+B75</f>
        <v>247206886.72692847</v>
      </c>
      <c r="C49" s="6">
        <f aca="true" t="shared" si="6" ref="C49:K49">+C75</f>
        <v>384184744.64215076</v>
      </c>
      <c r="D49" s="23">
        <f t="shared" si="6"/>
        <v>-22287854</v>
      </c>
      <c r="E49" s="24">
        <f t="shared" si="6"/>
        <v>0</v>
      </c>
      <c r="F49" s="6">
        <f t="shared" si="6"/>
        <v>7690543</v>
      </c>
      <c r="G49" s="25">
        <f t="shared" si="6"/>
        <v>7690543</v>
      </c>
      <c r="H49" s="26">
        <f t="shared" si="6"/>
        <v>108995018</v>
      </c>
      <c r="I49" s="24">
        <f t="shared" si="6"/>
        <v>530730874</v>
      </c>
      <c r="J49" s="6">
        <f t="shared" si="6"/>
        <v>511253537</v>
      </c>
      <c r="K49" s="25">
        <f t="shared" si="6"/>
        <v>519001454</v>
      </c>
    </row>
    <row r="50" spans="1:11" ht="12.75">
      <c r="A50" s="33" t="s">
        <v>52</v>
      </c>
      <c r="B50" s="7">
        <f>+B48-B49</f>
        <v>-109621513.72692847</v>
      </c>
      <c r="C50" s="7">
        <f aca="true" t="shared" si="7" ref="C50:K50">+C48-C49</f>
        <v>-259125571.64215076</v>
      </c>
      <c r="D50" s="69">
        <f t="shared" si="7"/>
        <v>-40549873</v>
      </c>
      <c r="E50" s="70">
        <f t="shared" si="7"/>
        <v>0</v>
      </c>
      <c r="F50" s="7">
        <f t="shared" si="7"/>
        <v>21354632</v>
      </c>
      <c r="G50" s="71">
        <f t="shared" si="7"/>
        <v>21354632</v>
      </c>
      <c r="H50" s="72">
        <f t="shared" si="7"/>
        <v>-8427346</v>
      </c>
      <c r="I50" s="70">
        <f t="shared" si="7"/>
        <v>-99568649</v>
      </c>
      <c r="J50" s="7">
        <f t="shared" si="7"/>
        <v>216380216</v>
      </c>
      <c r="K50" s="71">
        <f t="shared" si="7"/>
        <v>531395757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6074161512</v>
      </c>
      <c r="C53" s="6">
        <v>6043910647</v>
      </c>
      <c r="D53" s="23">
        <v>-44896763</v>
      </c>
      <c r="E53" s="24">
        <v>0</v>
      </c>
      <c r="F53" s="6">
        <v>0</v>
      </c>
      <c r="G53" s="25">
        <v>0</v>
      </c>
      <c r="H53" s="26">
        <v>-116</v>
      </c>
      <c r="I53" s="24">
        <v>5972909198</v>
      </c>
      <c r="J53" s="6">
        <v>6004209848</v>
      </c>
      <c r="K53" s="25">
        <v>6005856482</v>
      </c>
    </row>
    <row r="54" spans="1:11" ht="12.75">
      <c r="A54" s="22" t="s">
        <v>55</v>
      </c>
      <c r="B54" s="6">
        <v>262620514</v>
      </c>
      <c r="C54" s="6">
        <v>273808559</v>
      </c>
      <c r="D54" s="23">
        <v>0</v>
      </c>
      <c r="E54" s="24">
        <v>289994708</v>
      </c>
      <c r="F54" s="6">
        <v>219569934</v>
      </c>
      <c r="G54" s="25">
        <v>219569934</v>
      </c>
      <c r="H54" s="26">
        <v>0</v>
      </c>
      <c r="I54" s="24">
        <v>292573695</v>
      </c>
      <c r="J54" s="6">
        <v>312029841</v>
      </c>
      <c r="K54" s="25">
        <v>328879456</v>
      </c>
    </row>
    <row r="55" spans="1:11" ht="12.75">
      <c r="A55" s="22" t="s">
        <v>56</v>
      </c>
      <c r="B55" s="6">
        <v>123271116</v>
      </c>
      <c r="C55" s="6">
        <v>62403123</v>
      </c>
      <c r="D55" s="23">
        <v>0</v>
      </c>
      <c r="E55" s="24">
        <v>101705065</v>
      </c>
      <c r="F55" s="6">
        <v>71096331</v>
      </c>
      <c r="G55" s="25">
        <v>71096331</v>
      </c>
      <c r="H55" s="26">
        <v>0</v>
      </c>
      <c r="I55" s="24">
        <v>81000000</v>
      </c>
      <c r="J55" s="6">
        <v>82000000</v>
      </c>
      <c r="K55" s="25">
        <v>73904800</v>
      </c>
    </row>
    <row r="56" spans="1:11" ht="12.75">
      <c r="A56" s="22" t="s">
        <v>57</v>
      </c>
      <c r="B56" s="6">
        <v>77561639</v>
      </c>
      <c r="C56" s="6">
        <v>100084452</v>
      </c>
      <c r="D56" s="23">
        <v>22578459</v>
      </c>
      <c r="E56" s="24">
        <v>1201451674</v>
      </c>
      <c r="F56" s="6">
        <v>368999280</v>
      </c>
      <c r="G56" s="25">
        <v>368999280</v>
      </c>
      <c r="H56" s="26">
        <v>137189916</v>
      </c>
      <c r="I56" s="24">
        <v>410893763</v>
      </c>
      <c r="J56" s="6">
        <v>435603796</v>
      </c>
      <c r="K56" s="25">
        <v>459127216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119815613</v>
      </c>
      <c r="C59" s="6">
        <v>133356914</v>
      </c>
      <c r="D59" s="23">
        <v>38753244</v>
      </c>
      <c r="E59" s="24">
        <v>28934122</v>
      </c>
      <c r="F59" s="6">
        <v>28934122</v>
      </c>
      <c r="G59" s="25">
        <v>28934122</v>
      </c>
      <c r="H59" s="26">
        <v>28934122</v>
      </c>
      <c r="I59" s="24">
        <v>30903446</v>
      </c>
      <c r="J59" s="6">
        <v>32974641</v>
      </c>
      <c r="K59" s="25">
        <v>35164019</v>
      </c>
    </row>
    <row r="60" spans="1:11" ht="12.75">
      <c r="A60" s="90" t="s">
        <v>60</v>
      </c>
      <c r="B60" s="6">
        <v>238227736</v>
      </c>
      <c r="C60" s="6">
        <v>262860942</v>
      </c>
      <c r="D60" s="23">
        <v>275563545</v>
      </c>
      <c r="E60" s="24">
        <v>284382419</v>
      </c>
      <c r="F60" s="6">
        <v>299414900</v>
      </c>
      <c r="G60" s="25">
        <v>299414900</v>
      </c>
      <c r="H60" s="26">
        <v>299414900</v>
      </c>
      <c r="I60" s="24">
        <v>299414900</v>
      </c>
      <c r="J60" s="6">
        <v>317379795</v>
      </c>
      <c r="K60" s="25">
        <v>336422582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9692</v>
      </c>
      <c r="C62" s="98">
        <v>8281</v>
      </c>
      <c r="D62" s="99">
        <v>7784</v>
      </c>
      <c r="E62" s="97">
        <v>8251</v>
      </c>
      <c r="F62" s="98">
        <v>8251</v>
      </c>
      <c r="G62" s="99">
        <v>8251</v>
      </c>
      <c r="H62" s="100">
        <v>8251</v>
      </c>
      <c r="I62" s="97">
        <v>8347</v>
      </c>
      <c r="J62" s="98">
        <v>8514</v>
      </c>
      <c r="K62" s="99">
        <v>8684</v>
      </c>
    </row>
    <row r="63" spans="1:11" ht="12.75">
      <c r="A63" s="96" t="s">
        <v>63</v>
      </c>
      <c r="B63" s="97">
        <v>6038</v>
      </c>
      <c r="C63" s="98">
        <v>4976</v>
      </c>
      <c r="D63" s="99">
        <v>4727</v>
      </c>
      <c r="E63" s="97">
        <v>5011</v>
      </c>
      <c r="F63" s="98">
        <v>5011</v>
      </c>
      <c r="G63" s="99">
        <v>5011</v>
      </c>
      <c r="H63" s="100">
        <v>5011</v>
      </c>
      <c r="I63" s="97">
        <v>5069</v>
      </c>
      <c r="J63" s="98">
        <v>5171</v>
      </c>
      <c r="K63" s="99">
        <v>5274</v>
      </c>
    </row>
    <row r="64" spans="1:11" ht="12.75">
      <c r="A64" s="96" t="s">
        <v>64</v>
      </c>
      <c r="B64" s="97">
        <v>5823</v>
      </c>
      <c r="C64" s="98">
        <v>10907</v>
      </c>
      <c r="D64" s="99">
        <v>9781</v>
      </c>
      <c r="E64" s="97">
        <v>10369</v>
      </c>
      <c r="F64" s="98">
        <v>10369</v>
      </c>
      <c r="G64" s="99">
        <v>10369</v>
      </c>
      <c r="H64" s="100">
        <v>10369</v>
      </c>
      <c r="I64" s="97">
        <v>10489</v>
      </c>
      <c r="J64" s="98">
        <v>10699</v>
      </c>
      <c r="K64" s="99">
        <v>10913</v>
      </c>
    </row>
    <row r="65" spans="1:11" ht="12.75">
      <c r="A65" s="96" t="s">
        <v>65</v>
      </c>
      <c r="B65" s="97">
        <v>23885</v>
      </c>
      <c r="C65" s="98">
        <v>21671</v>
      </c>
      <c r="D65" s="99">
        <v>20740</v>
      </c>
      <c r="E65" s="97">
        <v>21984</v>
      </c>
      <c r="F65" s="98">
        <v>21984</v>
      </c>
      <c r="G65" s="99">
        <v>21984</v>
      </c>
      <c r="H65" s="100">
        <v>21984</v>
      </c>
      <c r="I65" s="97">
        <v>22239</v>
      </c>
      <c r="J65" s="98">
        <v>22684</v>
      </c>
      <c r="K65" s="99">
        <v>23137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91</v>
      </c>
      <c r="B70" s="5">
        <f>IF(ISERROR(B71/B72),0,(B71/B72))</f>
        <v>1.0029351273588727</v>
      </c>
      <c r="C70" s="5">
        <f aca="true" t="shared" si="8" ref="C70:K70">IF(ISERROR(C71/C72),0,(C71/C72))</f>
        <v>1.000890644386435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2146090658</v>
      </c>
      <c r="C71" s="2">
        <f aca="true" t="shared" si="9" ref="C71:K71">+C83</f>
        <v>2048108357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2139810043</v>
      </c>
      <c r="C72" s="2">
        <f aca="true" t="shared" si="10" ref="C72:K72">+C77</f>
        <v>2046285844</v>
      </c>
      <c r="D72" s="2">
        <f t="shared" si="10"/>
        <v>2481133557</v>
      </c>
      <c r="E72" s="2">
        <f t="shared" si="10"/>
        <v>2357324843</v>
      </c>
      <c r="F72" s="2">
        <f t="shared" si="10"/>
        <v>2277039169</v>
      </c>
      <c r="G72" s="2">
        <f t="shared" si="10"/>
        <v>2277039169</v>
      </c>
      <c r="H72" s="2">
        <f t="shared" si="10"/>
        <v>1696923770</v>
      </c>
      <c r="I72" s="2">
        <f t="shared" si="10"/>
        <v>2584338765</v>
      </c>
      <c r="J72" s="2">
        <f t="shared" si="10"/>
        <v>2715487270</v>
      </c>
      <c r="K72" s="2">
        <f t="shared" si="10"/>
        <v>2826445357</v>
      </c>
    </row>
    <row r="73" spans="1:11" ht="12.75" hidden="1">
      <c r="A73" s="2" t="s">
        <v>94</v>
      </c>
      <c r="B73" s="2">
        <f>+B74</f>
        <v>-287251969.16666657</v>
      </c>
      <c r="C73" s="2">
        <f aca="true" t="shared" si="11" ref="C73:K73">+(C78+C80+C81+C82)-(B78+B80+B81+B82)</f>
        <v>-25141966</v>
      </c>
      <c r="D73" s="2">
        <f t="shared" si="11"/>
        <v>-670646165</v>
      </c>
      <c r="E73" s="2">
        <f t="shared" si="11"/>
        <v>256509655</v>
      </c>
      <c r="F73" s="2">
        <f>+(F78+F80+F81+F82)-(D78+D80+D81+D82)</f>
        <v>256452662</v>
      </c>
      <c r="G73" s="2">
        <f>+(G78+G80+G81+G82)-(D78+D80+D81+D82)</f>
        <v>256452662</v>
      </c>
      <c r="H73" s="2">
        <f>+(H78+H80+H81+H82)-(D78+D80+D81+D82)</f>
        <v>570913828</v>
      </c>
      <c r="I73" s="2">
        <f>+(I78+I80+I81+I82)-(E78+E80+E81+E82)</f>
        <v>444049292</v>
      </c>
      <c r="J73" s="2">
        <f t="shared" si="11"/>
        <v>26642959</v>
      </c>
      <c r="K73" s="2">
        <f t="shared" si="11"/>
        <v>23534611</v>
      </c>
    </row>
    <row r="74" spans="1:11" ht="12.75" hidden="1">
      <c r="A74" s="2" t="s">
        <v>95</v>
      </c>
      <c r="B74" s="2">
        <f>+TREND(C74:E74)</f>
        <v>-287251969.16666657</v>
      </c>
      <c r="C74" s="2">
        <f>+C73</f>
        <v>-25141966</v>
      </c>
      <c r="D74" s="2">
        <f aca="true" t="shared" si="12" ref="D74:K74">+D73</f>
        <v>-670646165</v>
      </c>
      <c r="E74" s="2">
        <f t="shared" si="12"/>
        <v>256509655</v>
      </c>
      <c r="F74" s="2">
        <f t="shared" si="12"/>
        <v>256452662</v>
      </c>
      <c r="G74" s="2">
        <f t="shared" si="12"/>
        <v>256452662</v>
      </c>
      <c r="H74" s="2">
        <f t="shared" si="12"/>
        <v>570913828</v>
      </c>
      <c r="I74" s="2">
        <f t="shared" si="12"/>
        <v>444049292</v>
      </c>
      <c r="J74" s="2">
        <f t="shared" si="12"/>
        <v>26642959</v>
      </c>
      <c r="K74" s="2">
        <f t="shared" si="12"/>
        <v>23534611</v>
      </c>
    </row>
    <row r="75" spans="1:11" ht="12.75" hidden="1">
      <c r="A75" s="2" t="s">
        <v>96</v>
      </c>
      <c r="B75" s="2">
        <f>+B84-(((B80+B81+B78)*B70)-B79)</f>
        <v>247206886.72692847</v>
      </c>
      <c r="C75" s="2">
        <f aca="true" t="shared" si="13" ref="C75:K75">+C84-(((C80+C81+C78)*C70)-C79)</f>
        <v>384184744.64215076</v>
      </c>
      <c r="D75" s="2">
        <f t="shared" si="13"/>
        <v>-22287854</v>
      </c>
      <c r="E75" s="2">
        <f t="shared" si="13"/>
        <v>0</v>
      </c>
      <c r="F75" s="2">
        <f t="shared" si="13"/>
        <v>7690543</v>
      </c>
      <c r="G75" s="2">
        <f t="shared" si="13"/>
        <v>7690543</v>
      </c>
      <c r="H75" s="2">
        <f t="shared" si="13"/>
        <v>108995018</v>
      </c>
      <c r="I75" s="2">
        <f t="shared" si="13"/>
        <v>530730874</v>
      </c>
      <c r="J75" s="2">
        <f t="shared" si="13"/>
        <v>511253537</v>
      </c>
      <c r="K75" s="2">
        <f t="shared" si="13"/>
        <v>519001454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2139810043</v>
      </c>
      <c r="C77" s="3">
        <v>2046285844</v>
      </c>
      <c r="D77" s="3">
        <v>2481133557</v>
      </c>
      <c r="E77" s="3">
        <v>2357324843</v>
      </c>
      <c r="F77" s="3">
        <v>2277039169</v>
      </c>
      <c r="G77" s="3">
        <v>2277039169</v>
      </c>
      <c r="H77" s="3">
        <v>1696923770</v>
      </c>
      <c r="I77" s="3">
        <v>2584338765</v>
      </c>
      <c r="J77" s="3">
        <v>2715487270</v>
      </c>
      <c r="K77" s="3">
        <v>2826445357</v>
      </c>
    </row>
    <row r="78" spans="1:11" ht="13.5" hidden="1">
      <c r="A78" s="1" t="s">
        <v>67</v>
      </c>
      <c r="B78" s="3">
        <v>0</v>
      </c>
      <c r="C78" s="3">
        <v>0</v>
      </c>
      <c r="D78" s="3">
        <v>-6570</v>
      </c>
      <c r="E78" s="3">
        <v>0</v>
      </c>
      <c r="F78" s="3">
        <v>0</v>
      </c>
      <c r="G78" s="3">
        <v>0</v>
      </c>
      <c r="H78" s="3">
        <v>-2970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687774701</v>
      </c>
      <c r="C79" s="3">
        <v>798690103</v>
      </c>
      <c r="D79" s="3">
        <v>-22287854</v>
      </c>
      <c r="E79" s="3">
        <v>0</v>
      </c>
      <c r="F79" s="3">
        <v>7690543</v>
      </c>
      <c r="G79" s="3">
        <v>7690543</v>
      </c>
      <c r="H79" s="3">
        <v>108995018</v>
      </c>
      <c r="I79" s="3">
        <v>524146274</v>
      </c>
      <c r="J79" s="3">
        <v>504537245</v>
      </c>
      <c r="K79" s="3">
        <v>512016510</v>
      </c>
    </row>
    <row r="80" spans="1:11" ht="13.5" hidden="1">
      <c r="A80" s="1" t="s">
        <v>69</v>
      </c>
      <c r="B80" s="3">
        <v>420758300</v>
      </c>
      <c r="C80" s="3">
        <v>375575649</v>
      </c>
      <c r="D80" s="3">
        <v>-255811435</v>
      </c>
      <c r="E80" s="3">
        <v>0</v>
      </c>
      <c r="F80" s="3">
        <v>-56993</v>
      </c>
      <c r="G80" s="3">
        <v>-56993</v>
      </c>
      <c r="H80" s="3">
        <v>314407143</v>
      </c>
      <c r="I80" s="3">
        <v>406979416</v>
      </c>
      <c r="J80" s="3">
        <v>431398182</v>
      </c>
      <c r="K80" s="3">
        <v>452968091</v>
      </c>
    </row>
    <row r="81" spans="1:11" ht="13.5" hidden="1">
      <c r="A81" s="1" t="s">
        <v>70</v>
      </c>
      <c r="B81" s="3">
        <v>18520176</v>
      </c>
      <c r="C81" s="3">
        <v>38560861</v>
      </c>
      <c r="D81" s="3">
        <v>-691650</v>
      </c>
      <c r="E81" s="3">
        <v>0</v>
      </c>
      <c r="F81" s="3">
        <v>0</v>
      </c>
      <c r="G81" s="3">
        <v>0</v>
      </c>
      <c r="H81" s="3">
        <v>0</v>
      </c>
      <c r="I81" s="3">
        <v>37069876</v>
      </c>
      <c r="J81" s="3">
        <v>39294069</v>
      </c>
      <c r="K81" s="3">
        <v>41258771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2146090658</v>
      </c>
      <c r="C83" s="3">
        <v>2048108357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6584600</v>
      </c>
      <c r="J84" s="3">
        <v>6716292</v>
      </c>
      <c r="K84" s="3">
        <v>6984944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2019-11-12T17:29:06Z</dcterms:created>
  <dcterms:modified xsi:type="dcterms:W3CDTF">2019-11-12T17:30:44Z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